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idor\d\CONTABILIDAD\EMPRESAS\CLAUDIA\AUXILIAR DE JUSTICIA\1. PROCESOS DRA. CLAUDIA RAMIREZ\EMILIO GARCIA ABOGADOS\"/>
    </mc:Choice>
  </mc:AlternateContent>
  <bookViews>
    <workbookView xWindow="0" yWindow="0" windowWidth="28800" windowHeight="9105"/>
  </bookViews>
  <sheets>
    <sheet name="DERECHOS DE VOTO EGR" sheetId="5" r:id="rId1"/>
    <sheet name="CALIFICACION Y GRADUACION EGR" sheetId="3" r:id="rId2"/>
    <sheet name="820 CALIFICACION Y GRADUACION " sheetId="2" state="hidden" r:id="rId3"/>
  </sheets>
  <externalReferences>
    <externalReference r:id="rId4"/>
  </externalReferences>
  <definedNames>
    <definedName name="_xlnm._FilterDatabase" localSheetId="0" hidden="1">'DERECHOS DE VOTO EGR'!$A$6:$R$106</definedName>
    <definedName name="_Parse_Out" localSheetId="1">#REF!</definedName>
    <definedName name="_Parse_Out" localSheetId="0">#REF!</definedName>
    <definedName name="_Parse_Out">#REF!</definedName>
    <definedName name="A" localSheetId="0">'DERECHOS DE VOTO EGR'!$B:$B</definedName>
    <definedName name="A">#REF!</definedName>
    <definedName name="ADJUDICAIOCN">#REF!</definedName>
    <definedName name="ADJUDICAION">#REF!</definedName>
    <definedName name="AdmliqJu" localSheetId="1">#REF!</definedName>
    <definedName name="AdmliqJu" localSheetId="0">#REF!</definedName>
    <definedName name="AdmliqJu">#REF!</definedName>
    <definedName name="AdmReorga" localSheetId="1">#REF!</definedName>
    <definedName name="AdmReorga" localSheetId="0">#REF!</definedName>
    <definedName name="AdmReorga">#REF!</definedName>
    <definedName name="ANEXO21" localSheetId="1">#REF!</definedName>
    <definedName name="ANEXO21" localSheetId="0">#REF!</definedName>
    <definedName name="ANEXO21">#REF!</definedName>
    <definedName name="_xlnm.Print_Area" localSheetId="1">'CALIFICACION Y GRADUACION EGR'!$A$1:$I$219</definedName>
    <definedName name="_xlnm.Print_Area" localSheetId="0">'DERECHOS DE VOTO EGR'!$A$1:$R$106</definedName>
    <definedName name="Balance" localSheetId="1">#REF!</definedName>
    <definedName name="Balance" localSheetId="0">#REF!</definedName>
    <definedName name="Balance">#REF!</definedName>
    <definedName name="FlujoCaja" localSheetId="1">#REF!</definedName>
    <definedName name="FlujoCaja" localSheetId="0">#REF!</definedName>
    <definedName name="FlujoCaja">#REF!</definedName>
    <definedName name="respuesta" localSheetId="1">#REF!</definedName>
    <definedName name="respuesta" localSheetId="0">#REF!</definedName>
    <definedName name="respuesta">#REF!</definedName>
    <definedName name="solreorcp" localSheetId="1">#REF!</definedName>
    <definedName name="solreorcp" localSheetId="0">#REF!</definedName>
    <definedName name="solreorcp">#REF!</definedName>
    <definedName name="solreorip" localSheetId="1">#REF!</definedName>
    <definedName name="solreorip" localSheetId="0">#REF!</definedName>
    <definedName name="solreorip">#REF!</definedName>
    <definedName name="Subtotal_Costos_y_Gastos_no_efectivos" localSheetId="1">#REF!</definedName>
    <definedName name="Subtotal_Costos_y_Gastos_no_efectivos" localSheetId="0">#REF!</definedName>
    <definedName name="Subtotal_Costos_y_Gastos_no_efectivos">#REF!</definedName>
    <definedName name="tipoempresarial" localSheetId="1">#REF!</definedName>
    <definedName name="tipoempresarial" localSheetId="0">#REF!</definedName>
    <definedName name="tipoempresarial">#REF!</definedName>
    <definedName name="_xlnm.Print_Titles" localSheetId="0">'DERECHOS DE VOTO EGR'!$1:$6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7" i="5" l="1"/>
  <c r="P87" i="5" s="1"/>
  <c r="O88" i="5"/>
  <c r="P88" i="5"/>
  <c r="O89" i="5"/>
  <c r="P89" i="5" s="1"/>
  <c r="O90" i="5"/>
  <c r="P90" i="5"/>
  <c r="O91" i="5"/>
  <c r="P91" i="5" s="1"/>
  <c r="O92" i="5"/>
  <c r="P92" i="5"/>
  <c r="O93" i="5"/>
  <c r="P93" i="5" s="1"/>
  <c r="O94" i="5"/>
  <c r="P94" i="5"/>
  <c r="O95" i="5"/>
  <c r="P95" i="5" s="1"/>
  <c r="O96" i="5"/>
  <c r="P96" i="5"/>
  <c r="P86" i="5"/>
  <c r="O86" i="5"/>
  <c r="Q74" i="5"/>
  <c r="Q64" i="5"/>
  <c r="Q54" i="5"/>
  <c r="Q53" i="5"/>
  <c r="Q41" i="5"/>
  <c r="Q29" i="5"/>
  <c r="Q19" i="5"/>
  <c r="P82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19" i="5"/>
  <c r="Q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P9" i="5"/>
  <c r="O9" i="5"/>
  <c r="Q7" i="5"/>
  <c r="P7" i="5"/>
  <c r="O7" i="5"/>
  <c r="G240" i="3" l="1"/>
  <c r="G230" i="3"/>
  <c r="G236" i="3" s="1"/>
  <c r="Q88" i="5" l="1"/>
  <c r="Q87" i="5" l="1"/>
  <c r="Q86" i="5"/>
  <c r="K83" i="5"/>
  <c r="A3" i="5" l="1"/>
  <c r="K99" i="5"/>
  <c r="J99" i="5"/>
  <c r="Q99" i="5"/>
  <c r="J83" i="5"/>
  <c r="A105" i="5" l="1"/>
  <c r="A104" i="5"/>
  <c r="O99" i="5"/>
  <c r="P99" i="5"/>
  <c r="O97" i="5"/>
  <c r="J97" i="5"/>
  <c r="P85" i="5"/>
  <c r="O85" i="5"/>
  <c r="K85" i="5"/>
  <c r="J85" i="5"/>
  <c r="Q84" i="5"/>
  <c r="Q85" i="5" s="1"/>
  <c r="O83" i="5"/>
  <c r="O8" i="5"/>
  <c r="J8" i="5"/>
  <c r="K8" i="5"/>
  <c r="K97" i="5" l="1"/>
  <c r="J100" i="5"/>
  <c r="O100" i="5"/>
  <c r="K100" i="5" l="1"/>
  <c r="P8" i="5"/>
  <c r="P83" i="5"/>
  <c r="P97" i="5"/>
  <c r="P100" i="5" l="1"/>
  <c r="Q8" i="5"/>
  <c r="Q97" i="5"/>
  <c r="Q83" i="5"/>
  <c r="Q100" i="5" l="1"/>
  <c r="R88" i="5" s="1"/>
  <c r="R98" i="5" l="1"/>
  <c r="R99" i="5" s="1"/>
  <c r="R9" i="5"/>
  <c r="R53" i="5"/>
  <c r="R86" i="5"/>
  <c r="R84" i="5"/>
  <c r="R41" i="5"/>
  <c r="R54" i="5"/>
  <c r="R85" i="5"/>
  <c r="R29" i="5"/>
  <c r="R87" i="5"/>
  <c r="R74" i="5"/>
  <c r="R19" i="5"/>
  <c r="R7" i="5"/>
  <c r="R8" i="5" s="1"/>
  <c r="R64" i="5"/>
  <c r="R83" i="5" l="1"/>
  <c r="R97" i="5"/>
  <c r="R100" i="5" l="1"/>
  <c r="H86" i="3"/>
  <c r="H106" i="3"/>
  <c r="H191" i="3"/>
  <c r="H204" i="3" l="1"/>
  <c r="H200" i="3"/>
  <c r="H195" i="3"/>
  <c r="H193" i="3"/>
  <c r="H209" i="3" l="1"/>
  <c r="H92" i="3" l="1"/>
  <c r="H90" i="3" l="1"/>
  <c r="H88" i="3"/>
  <c r="H111" i="3" l="1"/>
  <c r="H211" i="3" s="1"/>
  <c r="L84" i="2" l="1"/>
  <c r="L86" i="2" s="1"/>
  <c r="I84" i="2"/>
  <c r="I85" i="2" s="1"/>
  <c r="J70" i="2"/>
  <c r="G70" i="2"/>
  <c r="J34" i="2"/>
  <c r="I34" i="2"/>
  <c r="G34" i="2"/>
  <c r="J29" i="2"/>
  <c r="G29" i="2"/>
  <c r="J27" i="2"/>
  <c r="I27" i="2"/>
  <c r="G27" i="2"/>
  <c r="J25" i="2"/>
  <c r="I25" i="2"/>
  <c r="G25" i="2"/>
  <c r="A3" i="2"/>
  <c r="J75" i="2" l="1"/>
  <c r="J81" i="2" s="1"/>
  <c r="G75" i="2"/>
  <c r="J83" i="2"/>
  <c r="G83" i="2"/>
  <c r="I46" i="2"/>
  <c r="I70" i="2" s="1"/>
  <c r="J86" i="2"/>
  <c r="I87" i="2"/>
  <c r="J71" i="2"/>
  <c r="G71" i="2"/>
  <c r="K71" i="2" l="1"/>
  <c r="I71" i="2"/>
  <c r="I75" i="2" s="1"/>
  <c r="I81" i="2" l="1"/>
  <c r="I77" i="2"/>
</calcChain>
</file>

<file path=xl/sharedStrings.xml><?xml version="1.0" encoding="utf-8"?>
<sst xmlns="http://schemas.openxmlformats.org/spreadsheetml/2006/main" count="985" uniqueCount="334">
  <si>
    <t>PROYECTO DE DETERMINACION DE DERECHOS DE VOTO</t>
  </si>
  <si>
    <t>Clase de Acreedor     Art 31 Ley 1116/2006</t>
  </si>
  <si>
    <t>Renglón</t>
  </si>
  <si>
    <t xml:space="preserve">Nombre o  Razón Social </t>
  </si>
  <si>
    <t>Nit o Cédula de Ciudadanía</t>
  </si>
  <si>
    <t xml:space="preserve">Dirección de Notificación </t>
  </si>
  <si>
    <t xml:space="preserve">Ciudad o Municipio </t>
  </si>
  <si>
    <t>País</t>
  </si>
  <si>
    <t>Tipo de Vinculo con el Deudor, Socios, Admon o Controlante?</t>
  </si>
  <si>
    <t>No. de la Obligación</t>
  </si>
  <si>
    <t>Saldo de Capital por Pagar</t>
  </si>
  <si>
    <t>Saldo Capital Vencido</t>
  </si>
  <si>
    <t>Fecha de Vencimiento</t>
  </si>
  <si>
    <t>Valor Indexado</t>
  </si>
  <si>
    <t>Derecho de Voto</t>
  </si>
  <si>
    <t>Total Derechos de Voto</t>
  </si>
  <si>
    <t xml:space="preserve">Participación Derechos de Voto (%) </t>
  </si>
  <si>
    <t>A</t>
  </si>
  <si>
    <t>N/A</t>
  </si>
  <si>
    <t>Acreedores Clase A</t>
  </si>
  <si>
    <t>SECRETARIA DE HACIENDA DISTRITAL</t>
  </si>
  <si>
    <t>Acreedores Clase B</t>
  </si>
  <si>
    <t>C</t>
  </si>
  <si>
    <t>Acreedores Clase C</t>
  </si>
  <si>
    <t>D</t>
  </si>
  <si>
    <t>Acreedores Clase D</t>
  </si>
  <si>
    <t>Acreedores Clase E</t>
  </si>
  <si>
    <t xml:space="preserve">Total pasivo Reorganizable </t>
  </si>
  <si>
    <t xml:space="preserve">PROYECTO DE CALIFICACIÓN Y GRADUACIÓN DE CRÉDITOS </t>
  </si>
  <si>
    <t xml:space="preserve"> </t>
  </si>
  <si>
    <t>Clase de Crédito</t>
  </si>
  <si>
    <t>Cód</t>
  </si>
  <si>
    <t xml:space="preserve"> Nombre o Razón Social</t>
  </si>
  <si>
    <t>Saldo Capital por Pagar</t>
  </si>
  <si>
    <t xml:space="preserve">Votacion </t>
  </si>
  <si>
    <t>Primera Clase</t>
  </si>
  <si>
    <t>CASAS ESCUDERO CAMILO ANDRES</t>
  </si>
  <si>
    <t>LABORAL</t>
  </si>
  <si>
    <t xml:space="preserve">BELTRAN CASTRO JULIO CESAR </t>
  </si>
  <si>
    <t>CABRERA BERNAL JUAN FELIPE</t>
  </si>
  <si>
    <t>CADENA ZAMBRANO JAVIER</t>
  </si>
  <si>
    <t>CASTRO LOPEZ DANIEL</t>
  </si>
  <si>
    <t>CIFUENTES RODRIGUEZ OVIDIO</t>
  </si>
  <si>
    <t>GALVIS DAZA JEAN CARLOS</t>
  </si>
  <si>
    <t>HERRERA SANDINO ANA MARISOL</t>
  </si>
  <si>
    <t>IMBRECHT RODRIGUEZ TANER</t>
  </si>
  <si>
    <t>MEJIA RODRIGUEZ JAISON</t>
  </si>
  <si>
    <t>MORENO AUGUSTO</t>
  </si>
  <si>
    <t>MUÑOZ ESPITIA NATALIA</t>
  </si>
  <si>
    <t xml:space="preserve">ORTEGA JAIME </t>
  </si>
  <si>
    <t>SOSA SANABRIA SANDRA MILENA</t>
  </si>
  <si>
    <t xml:space="preserve">SUAREZ GAMEZ ELOYS </t>
  </si>
  <si>
    <t>TRUJILLO VARGAS CARLOS ALBERTO</t>
  </si>
  <si>
    <t>VERA MENDOZA RODRIGO</t>
  </si>
  <si>
    <t xml:space="preserve">DIRECCION DE IMPUESTO  Y ADUANAS </t>
  </si>
  <si>
    <t>FISCAL</t>
  </si>
  <si>
    <t>TOTAL PRIMERA CLASE</t>
  </si>
  <si>
    <t>Segunda Clase</t>
  </si>
  <si>
    <t xml:space="preserve">BANCO DE BOGOTA - MERCANTIL CASTRO </t>
  </si>
  <si>
    <t>PRENDARIO</t>
  </si>
  <si>
    <t>TOTAL SEGUNDA CLASE</t>
  </si>
  <si>
    <t>Tercera Clase</t>
  </si>
  <si>
    <t>TOTAL TERCERA CLASE</t>
  </si>
  <si>
    <t>Cuarta Clase</t>
  </si>
  <si>
    <t>KSTRO SAS</t>
  </si>
  <si>
    <t>QUIROGRAFARIO</t>
  </si>
  <si>
    <t>VINCULADO</t>
  </si>
  <si>
    <t>EDIFICIO CALLE 94</t>
  </si>
  <si>
    <t>MERCANTIL CASTRO SAS</t>
  </si>
  <si>
    <t>CR MERCANTIL SAS</t>
  </si>
  <si>
    <t>TOTAL CUARTA CLASE</t>
  </si>
  <si>
    <t xml:space="preserve">CORPBANCA </t>
  </si>
  <si>
    <t>FINANCIERO</t>
  </si>
  <si>
    <t>BANCOLOMBIA</t>
  </si>
  <si>
    <t>AJB INVERSIONES SAS</t>
  </si>
  <si>
    <t>CAMARA COLOMBIANA DE LA INFRASTRUCTURA</t>
  </si>
  <si>
    <t>CASTRO LOPEZ DANIEL ALBERTO</t>
  </si>
  <si>
    <t>COFACE SERVICES COLOMBIA SAS</t>
  </si>
  <si>
    <t>COMERCIALIZADORA ALLPAOS SA</t>
  </si>
  <si>
    <t xml:space="preserve">CONSTRUCTORA NACIONAL DE OBRAS CIVILES </t>
  </si>
  <si>
    <t>CONSTRUNOVA SAS</t>
  </si>
  <si>
    <t>DIMACRO EMC LTDA</t>
  </si>
  <si>
    <t>DNCM CAPITAL GROUP SAS</t>
  </si>
  <si>
    <t>ENSEP ENTRENAMIENTO SEGURIDAD</t>
  </si>
  <si>
    <t xml:space="preserve">EPRO SAS </t>
  </si>
  <si>
    <t>FERREMALLAS LTDA</t>
  </si>
  <si>
    <t>GRUAS MONTAJES Y TRANSPORTES</t>
  </si>
  <si>
    <t>HENAO PELAEZ Y ASOCIADOS SAS</t>
  </si>
  <si>
    <t>JUNCA BOHORQUEZ YEFERSON</t>
  </si>
  <si>
    <t>MARIN ARIAS ANDRES FELIPE</t>
  </si>
  <si>
    <t>IWEB MANAGER SAS</t>
  </si>
  <si>
    <t>MORENO ALBARRACIN AGUSTO</t>
  </si>
  <si>
    <t xml:space="preserve">OCAMPO FLOREZ WILIAM </t>
  </si>
  <si>
    <t>PROSEGUR GPS SAS</t>
  </si>
  <si>
    <t>RODRIGUEZ LUIS HERNANDO</t>
  </si>
  <si>
    <t xml:space="preserve">TECNIMONTAJES Y TRANSPORTES </t>
  </si>
  <si>
    <t>JAIME ANDRES VILLANUEVA</t>
  </si>
  <si>
    <t>SERVISILVA SAS</t>
  </si>
  <si>
    <t>URAZAN &amp; ABOGADOS ASOCIADOS</t>
  </si>
  <si>
    <t>U&amp;a</t>
  </si>
  <si>
    <t>BAUER MASCHINEN GMBH</t>
  </si>
  <si>
    <t>CASTRO HOYOS JOSE LABERTO</t>
  </si>
  <si>
    <t>CONSTRUCTORA NACIONAL DE OBRAS</t>
  </si>
  <si>
    <t>TRUE TEST COLOMBIA LTDA</t>
  </si>
  <si>
    <t xml:space="preserve">PARRA OSPINA ALEXANDER </t>
  </si>
  <si>
    <t>MAGNA SOLUCIONES SAS</t>
  </si>
  <si>
    <t>CONSTRUCTORA POLIOBRAS SAS</t>
  </si>
  <si>
    <t>TOTAL QUINTA CLASE</t>
  </si>
  <si>
    <t>Total Pasivo Cierto Externo</t>
  </si>
  <si>
    <t>TOTAL PASIVO</t>
  </si>
  <si>
    <t>Créditos  Litigiosos</t>
  </si>
  <si>
    <t>Total Pasivo Incierto Externo</t>
  </si>
  <si>
    <t>Total Pasivo</t>
  </si>
  <si>
    <t>Acreedor Interno</t>
  </si>
  <si>
    <t xml:space="preserve">TOTAL VOTACION </t>
  </si>
  <si>
    <t>INTERNO</t>
  </si>
  <si>
    <t>VOTOS A FAVOR</t>
  </si>
  <si>
    <t>800.144.167-6</t>
  </si>
  <si>
    <t>CLAUDIA MARCELA RAMIREZ BERMUDEZ</t>
  </si>
  <si>
    <t>C.C. 52.268.018</t>
  </si>
  <si>
    <t>PROMOTOR - LIQUIDADOR</t>
  </si>
  <si>
    <t>BOGOTA</t>
  </si>
  <si>
    <t>COLOMBIA</t>
  </si>
  <si>
    <t>NA</t>
  </si>
  <si>
    <t>NO EXISTE</t>
  </si>
  <si>
    <t>DIRECCIONDE IMPUESTOS Y ADUANAS NACIONALES</t>
  </si>
  <si>
    <t>CREDITOS POSTERGADOS</t>
  </si>
  <si>
    <t>INTERESES</t>
  </si>
  <si>
    <t>SERVICIOS</t>
  </si>
  <si>
    <t>TOTAL PASIVO POSTERGADO</t>
  </si>
  <si>
    <t>TOTAL PASIVO CLASES</t>
  </si>
  <si>
    <t>Quinta Clase</t>
  </si>
  <si>
    <t>Carrera 6 No 15-32</t>
  </si>
  <si>
    <t>CLAUDIA MARCELA RAMIREZ</t>
  </si>
  <si>
    <t xml:space="preserve">C.C. 52268018  </t>
  </si>
  <si>
    <t>B</t>
  </si>
  <si>
    <t>EMILIO GARCIA RODRIGUEZ</t>
  </si>
  <si>
    <t>SOCIO</t>
  </si>
  <si>
    <t>800088702-2</t>
  </si>
  <si>
    <t>900156264-2</t>
  </si>
  <si>
    <t>800224808-8</t>
  </si>
  <si>
    <t>900336004-7</t>
  </si>
  <si>
    <t>SALUD PLANILLA 82656159 PERÍODO 2022-12</t>
  </si>
  <si>
    <t>PENSIÓN PLANILLA 82656159 PERÍODO 2022-11</t>
  </si>
  <si>
    <t>890903790-5</t>
  </si>
  <si>
    <t>ARL PLANILLA 82656159 PERÍODO 2022-11</t>
  </si>
  <si>
    <t>860013570-3</t>
  </si>
  <si>
    <t>CAJA DE COMPENSACIÓN  PLANILLA 82656159 PERÍODO 2022-11</t>
  </si>
  <si>
    <t>SALUD PLANILLA 82656672 PERÍODO 2023-1</t>
  </si>
  <si>
    <t>PENSIÓN PLANILLA 82656672 PERÍODO 2022-12</t>
  </si>
  <si>
    <t>ARL PLANILLA 82656672 PERÍODO 2022-12</t>
  </si>
  <si>
    <t>CAJA DE COMPENSACIÓN FAMILIAR PLANILLA 82656672 PERÍODO 2022-12</t>
  </si>
  <si>
    <t>SALUD PLANILLA 82657564 PERÍODO 2023-2</t>
  </si>
  <si>
    <t>PENSIÓN PLANILLA 82657564 PERÍODO 2023-1</t>
  </si>
  <si>
    <t>ARL PLANILLA 82657564 PERÍODO 2023-1</t>
  </si>
  <si>
    <t>CAJA DE COMPENSACIÓN FAMILIAR PLANILLA 82657564 PERÍODO 2023-1</t>
  </si>
  <si>
    <t>SALUD PLANILLA 82657688 PERÍODO 2023-3</t>
  </si>
  <si>
    <t>PENSIÓN PLANILLA 82657688 PERÍODO 2023-2</t>
  </si>
  <si>
    <t>ARL PLANILLA 82657688 PERÍODO 2023-2</t>
  </si>
  <si>
    <t>CAJA DE COMPENSACIÓN FAMILIAR PLANILLA 82657688 PERÍODO 2023-2</t>
  </si>
  <si>
    <t>SALUD PLANILLA 82657751 PERÍODO 2023-4</t>
  </si>
  <si>
    <t>PENSIÓN PLANILLA 82657751 PERÍODO 2023-3</t>
  </si>
  <si>
    <t>ARL PLANILLA 82657751 PERÍODO 2023-3</t>
  </si>
  <si>
    <t>CAJA DE COMPENSACIÓN FAMILIAR PLANILLA 82657751 PERÍODO 2023-3</t>
  </si>
  <si>
    <t>SALUD PLANILLA 82657831 PERÍODO 2023-5</t>
  </si>
  <si>
    <t>PENSIÓN PLANILLA 82657831 PERÍODO 2023-4</t>
  </si>
  <si>
    <t>ARL PLANILLA 82657831 PERÍODO 2023-4</t>
  </si>
  <si>
    <t>CAJA DE COMPENSACIÓN FAMILIAR PLANILLA 82657831 PERÍODO 2023-4</t>
  </si>
  <si>
    <t>SALUD PLANILLA 82657888 PERÍODO 2023-6</t>
  </si>
  <si>
    <t>ARL PLANILLA 82657888 PERÍODO 2023-5</t>
  </si>
  <si>
    <t>PENSIÓN PLANILLA 82657888 PERÍODO 2023-5</t>
  </si>
  <si>
    <t>CAJA DE COMPENSACIÓN FAMILIAR PLANILLA 82657888 PERÍODO 2023-5</t>
  </si>
  <si>
    <t>SALUD PLANILLA 82657936 PERÍODO 2023-7</t>
  </si>
  <si>
    <t>PENSIÓN PLANILLA 82657936 PERÍODO 2023-6</t>
  </si>
  <si>
    <t>ARL PLANILLA 82657936 PERÍODO 2023-6</t>
  </si>
  <si>
    <t>CAJA DE COMPENSACIÓN FAMILIAR PLANILLA 82657936 PERÍODO 2023-6</t>
  </si>
  <si>
    <t>SALUD PLANILLA 82657979 PERÍODO 2023-8</t>
  </si>
  <si>
    <t>PENSIÓN PLANILLA 82657979 PERÍODO 2023-7</t>
  </si>
  <si>
    <t>ARL PLANILLA 82657979 PERÍODO 2023-7</t>
  </si>
  <si>
    <t>CAJA DE COMPENSACIÓN FAMILIAR PLANILLA 82657979 PERÍODO 2023-7</t>
  </si>
  <si>
    <t>SALUD PLANILLA 82658022 PERÍODO 2023-9</t>
  </si>
  <si>
    <t>PENSIÓN PLANILLA 82658022 PERÍODO 2023-8</t>
  </si>
  <si>
    <t>ARL PLANILLA 82658022 PERÍODO 2023-8</t>
  </si>
  <si>
    <t>CAJA DE COMPENSACIÓN FAMILIAR PLANILLA 82658022 PERÍODO 2023-8</t>
  </si>
  <si>
    <t>COLFONDOS</t>
  </si>
  <si>
    <t>800227940-6</t>
  </si>
  <si>
    <t>PENSIÓN 13% RESTANTE PERÍODO COVID  PLANILLA 82658339 PERÍODO 2020-4</t>
  </si>
  <si>
    <t>PENSIÓN 13% RESTANTE PERÍODO COVID  PLANILLA 82658369 PERÍODO 2020-5</t>
  </si>
  <si>
    <t>OMAR RAMIREZ VARGAS</t>
  </si>
  <si>
    <t xml:space="preserve">JUAN ANTONIO IBAÑEZ  </t>
  </si>
  <si>
    <t>901272080-4</t>
  </si>
  <si>
    <t>CL 156 7 H 07</t>
  </si>
  <si>
    <t>HONORARIOS ASESORÍA CONTABLE SEPTIEMBRE FACTURA AUD 1037</t>
  </si>
  <si>
    <t>HONORARIOS ASESORÍA CONTABLE OCTUBRE FACTURA AUD 1064</t>
  </si>
  <si>
    <t>HONORARIOS ASESORÍA CONTABLE NOVIEMBRE FACTURA AUD 1092</t>
  </si>
  <si>
    <t>SALDO LIQUIDACIÓN</t>
  </si>
  <si>
    <t>DIAN IVA 2021-2</t>
  </si>
  <si>
    <t>DIAN IVA 2021-3</t>
  </si>
  <si>
    <t>DIAN IVA 2022-2</t>
  </si>
  <si>
    <t>DIAN IVA 2022-3</t>
  </si>
  <si>
    <t>DIAN IVA 2023-1</t>
  </si>
  <si>
    <t>DIAN IVA 2023-2</t>
  </si>
  <si>
    <t>DIAN IVA 2023-3</t>
  </si>
  <si>
    <t>DIAN  RETEFUENTE 2024-12</t>
  </si>
  <si>
    <t>DIAN IVA 2024-3</t>
  </si>
  <si>
    <t>Plataforma Panorama - Calle 31 No. 13A – 51, local 17-18-19</t>
  </si>
  <si>
    <t>Carrera 85K No. 46A-66</t>
  </si>
  <si>
    <t>Carrera 13 # 26a- 65</t>
  </si>
  <si>
    <t>Carrera 7 No. 74 -21 Edificio Aurora</t>
  </si>
  <si>
    <t>Calle 67 N° 7 - 94</t>
  </si>
  <si>
    <t>Edificio Torre Suramericana, piso 7
Calle 49A No 63 - 55</t>
  </si>
  <si>
    <t>MEDELLÍN</t>
  </si>
  <si>
    <t>Av 68 # 90-88</t>
  </si>
  <si>
    <t>EGR ABOGADOS S.A.S.</t>
  </si>
  <si>
    <t>NIT  900.640.302-1</t>
  </si>
  <si>
    <t>EPS SURAMERICANA S.A.</t>
  </si>
  <si>
    <t>NUEVA EMPRESA PROMOTORA DE SALUD S.A.</t>
  </si>
  <si>
    <t>ADMINISTRADORA COLOMBIANA DE PENSIONES COLPENSIONES</t>
  </si>
  <si>
    <t>SEGUROS DE VIDA SURAMERICANA S.A.</t>
  </si>
  <si>
    <t>CAJA DE COMPENSACIÓN FAMILIAR CAFAM</t>
  </si>
  <si>
    <t>Carrera 77 R No.51A- 27 Sur</t>
  </si>
  <si>
    <t>PARAFISCAL</t>
  </si>
  <si>
    <t>EPS SURAMERICANA S.A. - SALUD PLANILLA 82656159 PERÍODO 2022-12</t>
  </si>
  <si>
    <t>EPS SURAMERICANA S.A. - SALUD PLANILLA 82657564 PERÍODO 2023-2</t>
  </si>
  <si>
    <t>EPS SURAMERICANA S.A. - SALUD PLANILLA 82657751 PERÍODO 2023-4</t>
  </si>
  <si>
    <t>EPS SURAMERICANA S.A. - SALUD PLANILLA 82657888 PERÍODO 2023-6</t>
  </si>
  <si>
    <t>EPS SURAMERICANA S.A. - SALUD PLANILLA 82656672 PERÍODO 2023-1</t>
  </si>
  <si>
    <t>EPS SURAMERICANA S.A. - SALUD PLANILLA 82657688 PERÍODO 2023-3</t>
  </si>
  <si>
    <t>EPS SURAMERICANA S.A. - SALUD PLANILLA 82657831 PERÍODO 2023-5</t>
  </si>
  <si>
    <t>EPS SURAMERICANA S.A.SALUD PLANILLA 82657936 PERÍODO 2023-7</t>
  </si>
  <si>
    <t>EPS SURAMERICANA S.A. - SALUD PLANILLA 82657979 PERÍODO 2023-8</t>
  </si>
  <si>
    <t>EPS SURAMERICANA S.A. - SALUD PLANILLA 82658022 PERÍODO 2023-9</t>
  </si>
  <si>
    <t>NUEVA EMPRESA PROMOTORA DE SALUD S.A. - SALUD PLANILLA 82656159 PERÍODO 2022-12</t>
  </si>
  <si>
    <t>NUEVA EMPRESA PROMOTORA DE SALUD S.A. - SALUD PLANILLA 82657564 PERÍODO 2023-2</t>
  </si>
  <si>
    <t>NUEVA EMPRESA PROMOTORA DE SALUD S.A. - SALUD PLANILLA 82657751 PERÍODO 2023-4</t>
  </si>
  <si>
    <t>NUEVA EMPRESA PROMOTORA DE SALUD S.A. - SALUD PLANILLA 82657688 PERÍODO 2023-3</t>
  </si>
  <si>
    <t>NUEVA EMPRESA PROMOTORA DE SALUD S.A. - SALUD PLANILLA 82656672 PERÍODO 2023-1</t>
  </si>
  <si>
    <t>NUEVA EMPRESA PROMOTORA DE SALUD S.A. - SALUD PLANILLA 82657831 PERÍODO 2023-5</t>
  </si>
  <si>
    <t>NUEVA EMPRESA PROMOTORA DE SALUD S.A. - SALUD PLANILLA 82657888 PERÍODO 2023-6</t>
  </si>
  <si>
    <t>NUEVA EMPRESA PROMOTORA DE SALUD S.A. - SALUD PLANILLA 82657936 PERÍODO 2023-7</t>
  </si>
  <si>
    <t>NUEVA EMPRESA PROMOTORA DE SALUD S.A. - SALUD PLANILLA 82657979 PERÍODO 2023-8</t>
  </si>
  <si>
    <t>NUEVA EMPRESA PROMOTORA DE SALUD S.A. - SALUD PLANILLA 82658022 PERÍODO 2023-9</t>
  </si>
  <si>
    <t>SOCIEDAD ADMINISTRADORA DE FONDOS DE PENSIONES Y CESANTIAS PORVENIR S. A.</t>
  </si>
  <si>
    <t>SOCIEDAD ADMINISTRADORA DE FONDOS DE PENSIONES Y CESANTIAS PORVENIR S. A. - PENSIÓN PLANILLA 82656159 PERÍODO 2022-11</t>
  </si>
  <si>
    <t>SOCIEDAD ADMINISTRADORA DE FONDOS DE PENSIONES Y CESANTIAS PORVENIR S. A. - PENSIÓN PLANILLA 82656672 PERÍODO 2022-12</t>
  </si>
  <si>
    <t>SOCIEDAD ADMINISTRADORA DE FONDOS DE PENSIONES Y CESANTIAS PORVENIR S. A. - PENSIÓN PLANILLA 82657564 PERÍODO 2023-1</t>
  </si>
  <si>
    <t>SOCIEDAD ADMINISTRADORA DE FONDOS DE PENSIONES Y CESANTIAS PORVENIR S. A. - PENSIÓN PLANILLA 82657688 PERÍODO 2023-2</t>
  </si>
  <si>
    <t>SOCIEDAD ADMINISTRADORA DE FONDOS DE PENSIONES Y CESANTIAS PORVENIR S. A. - PENSIÓN PLANILLA 82657751 PERÍODO 2023-3</t>
  </si>
  <si>
    <t>SOCIEDAD ADMINISTRADORA DE FONDOS DE PENSIONES Y CESANTIAS PORVENIR S. A. - PENSIÓN PLANILLA 82657831 PERÍODO 2023-4</t>
  </si>
  <si>
    <t>SOCIEDAD ADMINISTRADORA DE FONDOS DE PENSIONES Y CESANTIAS PORVENIR S. A. - PENSIÓNPLANILLA 82657888 PERÍODO 2023-5</t>
  </si>
  <si>
    <t>SOCIEDAD ADMINISTRADORA DE FONDOS DE PENSIONES Y CESANTIAS PORVENIR S. A. - PENSIÓN PLANILLA 82657936 PERÍODO 2023-6</t>
  </si>
  <si>
    <t>SOCIEDAD ADMINISTRADORA DE FONDOS DE PENSIONES Y CESANTIAS PORVENIR S. A. - PENSIÓN PLANILLA 82657979 PERÍODO 2023-7</t>
  </si>
  <si>
    <t>SOCIEDAD ADMINISTRADORA DE FONDOS DE PENSIONES Y CESANTIAS PORVENIR S. A. - PENSIÓN PLANILLA 82658022 PERÍODO 2023-8</t>
  </si>
  <si>
    <t>SOCIEDAD ADMINISTRADORA DE FONDOS DE PENSIONES Y CESANTIAS PORVENIR S. A. - PENSIÓN 13% RESTANTE PERÍODO COVID  PLANILLA 82658339 PERÍODO 2020-4</t>
  </si>
  <si>
    <t>SOCIEDAD ADMINISTRADORA DE FONDOS DE PENSIONES Y CESANTIAS PORVENIR S. A. - PENSIÓN 13% RESTANTE PERÍODO COVID  PLANILLA 82658369 PERÍODO 2020-5</t>
  </si>
  <si>
    <t>ADMINISTRADORA COLOMBIANA DE PENSIONES COLPENSIONES - PENSIÓN PLANILLA 82656159 PERÍODO 2022-11</t>
  </si>
  <si>
    <t>ADMINISTRADORA COLOMBIANA DE PENSIONES COLPENSIONES - PENSIÓN PLANILLA 82656672 PERÍODO 2022-12</t>
  </si>
  <si>
    <t>ADMINISTRADORA COLOMBIANA DE PENSIONES COLPENSIONES - PENSIÓN PLANILLA 82657564 PERÍODO 2023-1</t>
  </si>
  <si>
    <t>ADMINISTRADORA COLOMBIANA DE PENSIONES COLPENSIONES - PENSIÓN PLANILLA 82657688 PERÍODO 2023-2</t>
  </si>
  <si>
    <t>ADMINISTRADORA COLOMBIANA DE PENSIONES COLPENSIONES - PENSIÓN PLANILLA 82657751 PERÍODO 2023-3</t>
  </si>
  <si>
    <t>ADMINISTRADORA COLOMBIANA DE PENSIONES COLPENSIONES - PENSIÓN PLANILLA 82657831 PERÍODO 2023-4</t>
  </si>
  <si>
    <t>ADMINISTRADORA COLOMBIANA DE PENSIONES COLPENSIONES - PENSIÓN PLANILLA 82657888 PERÍODO 2023-5</t>
  </si>
  <si>
    <t>ADMINISTRADORA COLOMBIANA DE PENSIONES COLPENSIONES - PENSIÓN PLANILLA 82657936 PERÍODO 2023-6</t>
  </si>
  <si>
    <t>ADMINISTRADORA COLOMBIANA DE PENSIONES COLPENSIONES - PENSIÓN PLANILLA 82657979 PERÍODO 2023-7</t>
  </si>
  <si>
    <t>ADMINISTRADORA COLOMBIANA DE PENSIONES COLPENSIONES - PENSIÓN PLANILLA 82658022 PERÍODO 2023-8</t>
  </si>
  <si>
    <t>ADMINISTRADORA COLOMBIANA DE PENSIONES COLPENSIONES - PENSIÓN 13% RESTANTE PERÍODO COVID  PLANILLA 82658339 PERÍODO 2020-4</t>
  </si>
  <si>
    <t>ADMINISTRADORA COLOMBIANA DE PENSIONES COLPENSIONES - PENSIÓN 13% RESTANTE PERÍODO COVID  PLANILLA 82658369 PERÍODO 2020-5</t>
  </si>
  <si>
    <t>COLFONDOS - PENSIÓN 13% RESTANTE PERÍODO COVID  PLANILLA 82658339 PERÍODO 2020-4</t>
  </si>
  <si>
    <t>SEGUROS DE VIDA SURAMERICANA S.A. - ARL PLANILLA 82656159 PERÍODO 2022-11</t>
  </si>
  <si>
    <t>SEGUROS DE VIDA SURAMERICANA S.A. - ARL PLANILLA 82656672 PERÍODO 2022-12</t>
  </si>
  <si>
    <t>SEGUROS DE VIDA SURAMERICANA S.A. - ARL PLANILLA 82657564 PERÍODO 2023-1</t>
  </si>
  <si>
    <t>SEGUROS DE VIDA SURAMERICANA S.A. - ARL PLANILLA 82657688 PERÍODO 2023-2</t>
  </si>
  <si>
    <t>SEGUROS DE VIDA SURAMERICANA S.A. - ARL PLANILLA 82657751 PERÍODO 2023-3</t>
  </si>
  <si>
    <t>SEGUROS DE VIDA SURAMERICANA S.A. - ARL PLANILLA 82657831 PERÍODO 2023-4</t>
  </si>
  <si>
    <t>SEGUROS DE VIDA SURAMERICANA S.A. - ARL PLANILLA 82657888 PERÍODO 2023-5</t>
  </si>
  <si>
    <t>SEGUROS DE VIDA SURAMERICANA S.A. - ARL PLANILLA 82657936 PERÍODO 2023-6</t>
  </si>
  <si>
    <t>SEGUROS DE VIDA SURAMERICANA S.A. - ARL PLANILLA 82657979 PERÍODO 2023-7</t>
  </si>
  <si>
    <t>SEGUROS DE VIDA SURAMERICANA S.A. - ARL PLANILLA 82658022 PERÍODO 2023-8</t>
  </si>
  <si>
    <t>AUDICONT ASOCIADOS S.A.S.</t>
  </si>
  <si>
    <t>AUDICONT ASOCIADOS S.A.S. - HONORARIOS ASESORÍA CONTABLE SEPTIEMBRE FACTURA AUD 1037</t>
  </si>
  <si>
    <t>AUDICONT ASOCIADOS S.A.S. - HONORARIOS ASESORÍA CONTABLE OCTUBRE FACTURA AUD 1064</t>
  </si>
  <si>
    <t>AUDICONT ASOCIADOS S.A.S. - HONORARIOS ASESORÍA CONTABLE NOVIEMBRE FACTURA AUD 1092</t>
  </si>
  <si>
    <t>CAJA DE COMPENSACIÓN FAMILIAR CAFAM - PLANILLA 82656159 PERÍODO 2022-11</t>
  </si>
  <si>
    <t>CAJA DE COMPENSACIÓN FAMILIAR CAFAM - PLANILLA 82656672 PERÍODO 2022-12</t>
  </si>
  <si>
    <t>CAJA DE COMPENSACIÓN FAMILIAR CAFAM - PLANILLA 82657564 PERÍODO 2023-1</t>
  </si>
  <si>
    <t>CAJA DE COMPENSACIÓN FAMILIAR CAFAM - PLANILLA 82657688 PERÍODO 2023-2</t>
  </si>
  <si>
    <t>CAJA DE COMPENSACIÓN FAMILIAR CAFAM - PLANILLA 82657751 PERÍODO 2023-3</t>
  </si>
  <si>
    <t>CAJA DE COMPENSACIÓN FAMILIAR CAFAM - PLANILLA 82657831 PERÍODO 2023-4</t>
  </si>
  <si>
    <t>CAJA DE COMPENSACIÓN FAMILIAR CAFAM - PLANILLA 82657888 PERÍODO 2023-5</t>
  </si>
  <si>
    <t>CAJA DE COMPENSACIÓN FAMILIAR CAFAM - PLANILLA 82657936 PERÍODO 2023-6</t>
  </si>
  <si>
    <t>CAJA DE COMPENSACIÓN FAMILIAR CAFAM - PLANILLA 82657979 PERÍODO 2023-7</t>
  </si>
  <si>
    <t>CAJA DE COMPENSACIÓN FAMILIAR CAFAM - PLANILLA 82658022 PERÍODO 2023-8</t>
  </si>
  <si>
    <t>SALDO CUENTA DE COBRO DE FECHA 22 DE FEBRERO DE 2022. HONORARIOS POR PRESTACIÓN DE SERVICIOS ENERO DE 2022.</t>
  </si>
  <si>
    <t>SALDO CUENTA DE COBRO DE FECHA 12 DE MARZO DE 2022. HONORARIOS POR HECHURA, PINTURA E  INSTALACIÓN DE MUEBLES DE OFICINA, BAÑO Y RECEPCIÓN.</t>
  </si>
  <si>
    <t>OMAR RAMIREZ VARGAS - SALDO CUENTA DE COBRO DE FECHA 22 DE FEBRERO DE 2022. HONORARIOS POR PRESTACIÓN DE SERVICIOS ENERO DE 2022.</t>
  </si>
  <si>
    <t>JUAN ANTONIO IBAÑEZ - SALDO CUENTA DE COBRO DE FECHA 12 DE MARZO DE 2022. HONORARIOS POR HECHURA, PINTURA E  INSTALACIÓN DE MUEBLES DE OFICINA, BAÑO Y RECEPCIÓN.</t>
  </si>
  <si>
    <t>Calle 57 No.18C-56</t>
  </si>
  <si>
    <t>NEIVA</t>
  </si>
  <si>
    <t>Carrera 7D No.127C-63 Apto 704</t>
  </si>
  <si>
    <t>HONORARIOS ASESORÍA CONTABLE FEBRERO 2024 FACTURA AUD 846</t>
  </si>
  <si>
    <t>HONORARIOS ASESORÍA CONTABLE MARZO 2024 FACTURA AUD 870</t>
  </si>
  <si>
    <t>HONORARIOS ASESORÍA CONTABLE ABRIL Y MAYO 2024 FACTURA AUD 932</t>
  </si>
  <si>
    <t>HONORARIOS ASESORÍA CONTABLE JUNIO 2024 FACTURA AUD 959</t>
  </si>
  <si>
    <t>HONORARIOS ASESORÍA CONTABLE JULIO 2024 FACTURA AUD 984</t>
  </si>
  <si>
    <t>AUDICONT ASOCIADOS S.A.S. - HONORARIOS ASESORÍA CONTABLE MARZO 2024 FACTURA AUD 870</t>
  </si>
  <si>
    <t>AUDICONT ASOCIADOS S.A.S. - HONORARIOS ASESORÍA CONTABLE ABRIL Y MAYO 2024 FACTURA AUD 932</t>
  </si>
  <si>
    <t>AUDICONT ASOCIADOS S.A.S. - HONORARIOS ASESORÍA CONTABLE JUNIO 2024 FACTURA AUD 959</t>
  </si>
  <si>
    <t>AUDICONT ASOCIADOS S.A.S. - HONORARIOS ASESORÍA CONTABLE JULIO 2024 FACTURA AUD 984</t>
  </si>
  <si>
    <t>AUDICONT ASOCIADOS S.A.S. - HONORARIOS ASESORÍA CONTABLE AGOSTO FACTURA AUD 1011</t>
  </si>
  <si>
    <t>HONORARIOS ASESORÍA CONTABLE AGOSTO FACTURA AUD 1011</t>
  </si>
  <si>
    <t>E</t>
  </si>
  <si>
    <t xml:space="preserve">CREDITOS DE LA REORGANIZACION </t>
  </si>
  <si>
    <t>PROMOTOR</t>
  </si>
  <si>
    <t>Carrera 77 R No.51A- 27 Sur BOGOTÁ</t>
  </si>
  <si>
    <t>Plataforma Panorama - Calle 31 No. 13A – 51, local 17-18-20</t>
  </si>
  <si>
    <t>Plataforma Panorama - Calle 31 No. 13A – 51, local 17-18-21</t>
  </si>
  <si>
    <t>Plataforma Panorama - Calle 31 No. 13A – 51, local 17-18-22</t>
  </si>
  <si>
    <t>Plataforma Panorama - Calle 31 No. 13A – 51, local 17-18-23</t>
  </si>
  <si>
    <t>Plataforma Panorama - Calle 31 No. 13A – 51, local 17-18-24</t>
  </si>
  <si>
    <t>Plataforma Panorama - Calle 31 No. 13A – 51, local 17-18-25</t>
  </si>
  <si>
    <t>Plataforma Panorama - Calle 31 No. 13A – 51, local 17-18-26</t>
  </si>
  <si>
    <t>Plataforma Panorama - Calle 31 No. 13A – 51, local 17-18-27</t>
  </si>
  <si>
    <t>Plataforma Panorama - Calle 31 No. 13A – 51, local 17-18-28</t>
  </si>
  <si>
    <t>Carrera 7 No. 74 -21 Edificio AuroraBOGOTÁ</t>
  </si>
  <si>
    <t>CR 63 49 A 21 Ed Camacol P 1.</t>
  </si>
  <si>
    <t>Calle 57 No.18C-56NEIVA</t>
  </si>
  <si>
    <t>Calle 156 No.7H-07BOGOTÁ</t>
  </si>
  <si>
    <t>DIRECCIONES</t>
  </si>
  <si>
    <t>Av 68 # 90-88.</t>
  </si>
  <si>
    <t>Carrera 85K No. 46A-66.</t>
  </si>
  <si>
    <t>Carrera 13 # 26a- 65.</t>
  </si>
  <si>
    <t>Carrera 6 No 15-32.</t>
  </si>
  <si>
    <t xml:space="preserve">IPC inicial </t>
  </si>
  <si>
    <t>IPC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</si>
</sst>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??_);_(@_)"/>
    <numFmt numFmtId="165" formatCode="_-[$$-240A]* #,##0_-;\-[$$-240A]* #,##0_-;_-[$$-240A]* &quot;-&quot;??_-;_-@"/>
    <numFmt numFmtId="166" formatCode="0.0000%"/>
    <numFmt numFmtId="167" formatCode="_ * #,##0_ ;_ * \-#,##0_ ;_ * &quot;-&quot;??_ ;_ @_ "/>
    <numFmt numFmtId="168" formatCode="_(* #,##0.0_);_(* \(#,##0.0\);_(* &quot;-&quot;??_);_(@_)"/>
    <numFmt numFmtId="169" formatCode="_ &quot;$ &quot;* #,##0_ ;_ &quot;$ &quot;* \-#,##0_ ;_ &quot;$ &quot;* \-??_ ;_ @_ "/>
    <numFmt numFmtId="170" formatCode="&quot;$&quot;\ #,##0"/>
    <numFmt numFmtId="171" formatCode="0.000%"/>
    <numFmt numFmtId="172" formatCode="&quot;$&quot;#,##0.00"/>
  </numFmts>
  <fonts count="42">
    <font>
      <sz val="10"/>
      <color rgb="FF000000"/>
      <name val="Arial"/>
    </font>
    <font>
      <sz val="10"/>
      <name val="Arial"/>
      <family val="2"/>
    </font>
    <font>
      <sz val="8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b/>
      <i/>
      <sz val="10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Calibri"/>
      <family val="2"/>
    </font>
    <font>
      <sz val="9"/>
      <name val="Arial"/>
      <family val="2"/>
    </font>
    <font>
      <sz val="10"/>
      <color rgb="FF000000"/>
      <name val="Calibri"/>
      <family val="2"/>
    </font>
    <font>
      <b/>
      <sz val="10"/>
      <color rgb="FFFF0000"/>
      <name val="Verdana"/>
      <family val="2"/>
    </font>
    <font>
      <sz val="14"/>
      <name val="Verdana"/>
      <family val="2"/>
    </font>
    <font>
      <sz val="12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sz val="14"/>
      <name val="Arial Narrow"/>
      <family val="2"/>
    </font>
    <font>
      <sz val="10"/>
      <color rgb="FF000000"/>
      <name val="Arial"/>
      <family val="2"/>
    </font>
    <font>
      <sz val="10"/>
      <color theme="0"/>
      <name val="Verdana"/>
      <family val="2"/>
    </font>
    <font>
      <b/>
      <sz val="10"/>
      <color theme="0"/>
      <name val="Verdana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12"/>
      <name val="Verdana"/>
      <family val="2"/>
    </font>
    <font>
      <b/>
      <sz val="12"/>
      <name val="Calibri"/>
      <family val="2"/>
    </font>
    <font>
      <b/>
      <sz val="9"/>
      <name val="Calibri"/>
      <family val="2"/>
    </font>
    <font>
      <b/>
      <sz val="8"/>
      <color rgb="FF000000"/>
      <name val="Arial"/>
      <family val="2"/>
    </font>
    <font>
      <sz val="9"/>
      <color rgb="FF000000"/>
      <name val="Calibri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sz val="9"/>
      <color theme="1"/>
      <name val="Helvetica Neue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</font>
    <font>
      <sz val="12"/>
      <color theme="0" tint="-0.14999847407452621"/>
      <name val="Arial"/>
      <family val="2"/>
    </font>
    <font>
      <sz val="12"/>
      <color rgb="FF000000"/>
      <name val="Arial"/>
      <family val="2"/>
    </font>
    <font>
      <b/>
      <sz val="12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7F7F7F"/>
        <bgColor rgb="FF7F7F7F"/>
      </patternFill>
    </fill>
    <fill>
      <patternFill patternType="solid">
        <fgColor rgb="FF969696"/>
        <bgColor rgb="FF969696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34998626667073579"/>
        <bgColor rgb="FF969696"/>
      </patternFill>
    </fill>
  </fills>
  <borders count="1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0" fillId="0" borderId="5"/>
    <xf numFmtId="9" fontId="20" fillId="0" borderId="5" applyFont="0" applyFill="0" applyBorder="0" applyAlignment="0" applyProtection="0"/>
  </cellStyleXfs>
  <cellXfs count="642">
    <xf numFmtId="0" fontId="0" fillId="0" borderId="0" xfId="0"/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5" fillId="2" borderId="5" xfId="0" applyFont="1" applyFill="1" applyBorder="1"/>
    <xf numFmtId="0" fontId="6" fillId="2" borderId="5" xfId="0" applyFont="1" applyFill="1" applyBorder="1"/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right"/>
    </xf>
    <xf numFmtId="0" fontId="6" fillId="0" borderId="0" xfId="0" applyFont="1"/>
    <xf numFmtId="166" fontId="6" fillId="2" borderId="5" xfId="0" applyNumberFormat="1" applyFont="1" applyFill="1" applyBorder="1"/>
    <xf numFmtId="168" fontId="6" fillId="2" borderId="5" xfId="0" applyNumberFormat="1" applyFont="1" applyFill="1" applyBorder="1"/>
    <xf numFmtId="0" fontId="3" fillId="2" borderId="5" xfId="0" applyFont="1" applyFill="1" applyBorder="1"/>
    <xf numFmtId="168" fontId="8" fillId="2" borderId="5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6" fontId="8" fillId="2" borderId="5" xfId="0" applyNumberFormat="1" applyFont="1" applyFill="1" applyBorder="1" applyAlignment="1">
      <alignment horizontal="right"/>
    </xf>
    <xf numFmtId="168" fontId="8" fillId="2" borderId="5" xfId="0" applyNumberFormat="1" applyFont="1" applyFill="1" applyBorder="1" applyAlignment="1">
      <alignment horizontal="right"/>
    </xf>
    <xf numFmtId="0" fontId="6" fillId="2" borderId="32" xfId="0" applyFont="1" applyFill="1" applyBorder="1"/>
    <xf numFmtId="0" fontId="9" fillId="2" borderId="33" xfId="0" applyFont="1" applyFill="1" applyBorder="1"/>
    <xf numFmtId="0" fontId="9" fillId="2" borderId="34" xfId="0" applyFont="1" applyFill="1" applyBorder="1"/>
    <xf numFmtId="0" fontId="9" fillId="2" borderId="35" xfId="0" applyFont="1" applyFill="1" applyBorder="1" applyAlignment="1">
      <alignment horizontal="left"/>
    </xf>
    <xf numFmtId="0" fontId="9" fillId="2" borderId="34" xfId="0" applyFont="1" applyFill="1" applyBorder="1" applyAlignment="1">
      <alignment horizontal="right"/>
    </xf>
    <xf numFmtId="0" fontId="9" fillId="2" borderId="36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166" fontId="9" fillId="2" borderId="4" xfId="0" applyNumberFormat="1" applyFont="1" applyFill="1" applyBorder="1" applyAlignment="1">
      <alignment horizontal="left"/>
    </xf>
    <xf numFmtId="168" fontId="9" fillId="2" borderId="4" xfId="0" applyNumberFormat="1" applyFont="1" applyFill="1" applyBorder="1" applyAlignment="1">
      <alignment horizontal="left"/>
    </xf>
    <xf numFmtId="3" fontId="10" fillId="3" borderId="37" xfId="0" applyNumberFormat="1" applyFont="1" applyFill="1" applyBorder="1" applyAlignment="1">
      <alignment horizontal="center" vertical="center" wrapText="1"/>
    </xf>
    <xf numFmtId="3" fontId="10" fillId="3" borderId="11" xfId="0" applyNumberFormat="1" applyFont="1" applyFill="1" applyBorder="1" applyAlignment="1">
      <alignment horizontal="center" vertical="center" wrapText="1"/>
    </xf>
    <xf numFmtId="3" fontId="10" fillId="3" borderId="38" xfId="0" applyNumberFormat="1" applyFont="1" applyFill="1" applyBorder="1" applyAlignment="1">
      <alignment horizontal="center" vertical="center" wrapText="1"/>
    </xf>
    <xf numFmtId="3" fontId="10" fillId="3" borderId="35" xfId="0" applyNumberFormat="1" applyFont="1" applyFill="1" applyBorder="1" applyAlignment="1">
      <alignment horizontal="left" vertical="center" wrapText="1"/>
    </xf>
    <xf numFmtId="3" fontId="10" fillId="3" borderId="35" xfId="0" applyNumberFormat="1" applyFont="1" applyFill="1" applyBorder="1" applyAlignment="1">
      <alignment horizontal="right" vertical="center" wrapText="1"/>
    </xf>
    <xf numFmtId="3" fontId="10" fillId="3" borderId="35" xfId="0" applyNumberFormat="1" applyFont="1" applyFill="1" applyBorder="1" applyAlignment="1">
      <alignment horizontal="center" vertical="center" wrapText="1"/>
    </xf>
    <xf numFmtId="3" fontId="10" fillId="3" borderId="33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166" fontId="10" fillId="3" borderId="4" xfId="0" applyNumberFormat="1" applyFont="1" applyFill="1" applyBorder="1" applyAlignment="1">
      <alignment horizontal="center" vertical="center" wrapText="1"/>
    </xf>
    <xf numFmtId="168" fontId="10" fillId="3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2" borderId="10" xfId="0" applyFont="1" applyFill="1" applyBorder="1"/>
    <xf numFmtId="169" fontId="11" fillId="0" borderId="17" xfId="0" applyNumberFormat="1" applyFont="1" applyBorder="1"/>
    <xf numFmtId="169" fontId="11" fillId="0" borderId="0" xfId="0" applyNumberFormat="1" applyFont="1"/>
    <xf numFmtId="166" fontId="9" fillId="4" borderId="4" xfId="0" applyNumberFormat="1" applyFont="1" applyFill="1" applyBorder="1" applyAlignment="1">
      <alignment horizontal="center" vertical="center" wrapText="1"/>
    </xf>
    <xf numFmtId="168" fontId="9" fillId="3" borderId="4" xfId="0" applyNumberFormat="1" applyFont="1" applyFill="1" applyBorder="1" applyAlignment="1">
      <alignment horizontal="left" vertical="center" wrapText="1"/>
    </xf>
    <xf numFmtId="166" fontId="9" fillId="3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 wrapText="1"/>
    </xf>
    <xf numFmtId="169" fontId="11" fillId="0" borderId="21" xfId="0" applyNumberFormat="1" applyFont="1" applyBorder="1"/>
    <xf numFmtId="0" fontId="11" fillId="2" borderId="4" xfId="0" applyFont="1" applyFill="1" applyBorder="1"/>
    <xf numFmtId="0" fontId="12" fillId="5" borderId="27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170" fontId="10" fillId="3" borderId="28" xfId="0" applyNumberFormat="1" applyFont="1" applyFill="1" applyBorder="1" applyAlignment="1">
      <alignment horizontal="right" vertical="center" wrapText="1"/>
    </xf>
    <xf numFmtId="170" fontId="10" fillId="0" borderId="0" xfId="0" applyNumberFormat="1" applyFont="1" applyAlignment="1">
      <alignment horizontal="right" vertical="center" wrapText="1"/>
    </xf>
    <xf numFmtId="166" fontId="10" fillId="3" borderId="4" xfId="0" applyNumberFormat="1" applyFont="1" applyFill="1" applyBorder="1" applyAlignment="1">
      <alignment horizontal="right" vertical="center" wrapText="1"/>
    </xf>
    <xf numFmtId="170" fontId="10" fillId="3" borderId="4" xfId="0" applyNumberFormat="1" applyFont="1" applyFill="1" applyBorder="1" applyAlignment="1">
      <alignment horizontal="right" vertical="center" wrapText="1"/>
    </xf>
    <xf numFmtId="168" fontId="9" fillId="0" borderId="4" xfId="0" applyNumberFormat="1" applyFont="1" applyBorder="1"/>
    <xf numFmtId="0" fontId="12" fillId="0" borderId="47" xfId="0" applyFont="1" applyBorder="1" applyAlignment="1">
      <alignment horizontal="center" vertical="center" wrapText="1"/>
    </xf>
    <xf numFmtId="0" fontId="13" fillId="0" borderId="48" xfId="0" applyFont="1" applyBorder="1" applyAlignment="1">
      <alignment wrapText="1"/>
    </xf>
    <xf numFmtId="0" fontId="13" fillId="0" borderId="48" xfId="0" applyFont="1" applyBorder="1" applyAlignment="1">
      <alignment horizontal="right" vertical="center"/>
    </xf>
    <xf numFmtId="3" fontId="11" fillId="0" borderId="47" xfId="0" applyNumberFormat="1" applyFont="1" applyBorder="1" applyAlignment="1">
      <alignment horizontal="left" vertical="center"/>
    </xf>
    <xf numFmtId="164" fontId="11" fillId="0" borderId="49" xfId="0" applyNumberFormat="1" applyFont="1" applyBorder="1"/>
    <xf numFmtId="164" fontId="11" fillId="0" borderId="0" xfId="0" applyNumberFormat="1" applyFont="1"/>
    <xf numFmtId="166" fontId="11" fillId="0" borderId="4" xfId="0" applyNumberFormat="1" applyFont="1" applyBorder="1"/>
    <xf numFmtId="168" fontId="3" fillId="2" borderId="4" xfId="0" applyNumberFormat="1" applyFont="1" applyFill="1" applyBorder="1"/>
    <xf numFmtId="171" fontId="10" fillId="3" borderId="4" xfId="0" applyNumberFormat="1" applyFont="1" applyFill="1" applyBorder="1" applyAlignment="1">
      <alignment horizontal="right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left" vertical="center" wrapText="1"/>
    </xf>
    <xf numFmtId="0" fontId="10" fillId="7" borderId="12" xfId="0" applyFont="1" applyFill="1" applyBorder="1" applyAlignment="1">
      <alignment horizontal="left"/>
    </xf>
    <xf numFmtId="3" fontId="6" fillId="7" borderId="12" xfId="0" applyNumberFormat="1" applyFont="1" applyFill="1" applyBorder="1" applyAlignment="1">
      <alignment horizontal="right" vertical="center" wrapText="1"/>
    </xf>
    <xf numFmtId="0" fontId="6" fillId="7" borderId="12" xfId="0" applyFont="1" applyFill="1" applyBorder="1" applyAlignment="1">
      <alignment horizontal="center" vertical="center" wrapText="1"/>
    </xf>
    <xf numFmtId="170" fontId="10" fillId="7" borderId="13" xfId="0" applyNumberFormat="1" applyFont="1" applyFill="1" applyBorder="1" applyAlignment="1">
      <alignment horizontal="right" vertical="center" wrapText="1"/>
    </xf>
    <xf numFmtId="166" fontId="10" fillId="7" borderId="4" xfId="0" applyNumberFormat="1" applyFont="1" applyFill="1" applyBorder="1" applyAlignment="1">
      <alignment horizontal="right" vertical="center" wrapText="1"/>
    </xf>
    <xf numFmtId="170" fontId="10" fillId="7" borderId="4" xfId="0" applyNumberFormat="1" applyFont="1" applyFill="1" applyBorder="1" applyAlignment="1">
      <alignment horizontal="right" vertical="center" wrapText="1"/>
    </xf>
    <xf numFmtId="9" fontId="3" fillId="2" borderId="5" xfId="0" applyNumberFormat="1" applyFont="1" applyFill="1" applyBorder="1"/>
    <xf numFmtId="166" fontId="3" fillId="2" borderId="5" xfId="0" applyNumberFormat="1" applyFont="1" applyFill="1" applyBorder="1"/>
    <xf numFmtId="3" fontId="11" fillId="0" borderId="22" xfId="0" applyNumberFormat="1" applyFont="1" applyBorder="1" applyAlignment="1">
      <alignment horizontal="center" vertical="center"/>
    </xf>
    <xf numFmtId="0" fontId="9" fillId="2" borderId="10" xfId="0" applyFont="1" applyFill="1" applyBorder="1" applyAlignment="1">
      <alignment horizontal="left"/>
    </xf>
    <xf numFmtId="3" fontId="6" fillId="2" borderId="10" xfId="0" applyNumberFormat="1" applyFont="1" applyFill="1" applyBorder="1" applyAlignment="1">
      <alignment horizontal="right"/>
    </xf>
    <xf numFmtId="0" fontId="6" fillId="2" borderId="10" xfId="0" applyFont="1" applyFill="1" applyBorder="1"/>
    <xf numFmtId="170" fontId="6" fillId="2" borderId="51" xfId="0" applyNumberFormat="1" applyFont="1" applyFill="1" applyBorder="1"/>
    <xf numFmtId="170" fontId="6" fillId="0" borderId="0" xfId="0" applyNumberFormat="1" applyFont="1"/>
    <xf numFmtId="166" fontId="6" fillId="2" borderId="4" xfId="0" applyNumberFormat="1" applyFont="1" applyFill="1" applyBorder="1"/>
    <xf numFmtId="0" fontId="9" fillId="7" borderId="8" xfId="0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left"/>
    </xf>
    <xf numFmtId="3" fontId="6" fillId="3" borderId="6" xfId="0" applyNumberFormat="1" applyFont="1" applyFill="1" applyBorder="1" applyAlignment="1">
      <alignment horizontal="right" vertical="center" wrapText="1"/>
    </xf>
    <xf numFmtId="0" fontId="6" fillId="3" borderId="6" xfId="0" applyFont="1" applyFill="1" applyBorder="1" applyAlignment="1">
      <alignment horizontal="center" vertical="center" wrapText="1"/>
    </xf>
    <xf numFmtId="170" fontId="6" fillId="3" borderId="23" xfId="0" applyNumberFormat="1" applyFont="1" applyFill="1" applyBorder="1" applyAlignment="1">
      <alignment horizontal="center" vertical="center" wrapText="1"/>
    </xf>
    <xf numFmtId="170" fontId="6" fillId="0" borderId="0" xfId="0" applyNumberFormat="1" applyFont="1" applyAlignment="1">
      <alignment horizontal="center" vertical="center" wrapText="1"/>
    </xf>
    <xf numFmtId="166" fontId="6" fillId="3" borderId="4" xfId="0" applyNumberFormat="1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left"/>
    </xf>
    <xf numFmtId="0" fontId="9" fillId="7" borderId="12" xfId="0" applyFont="1" applyFill="1" applyBorder="1" applyAlignment="1">
      <alignment horizontal="center" vertical="center" wrapText="1"/>
    </xf>
    <xf numFmtId="170" fontId="10" fillId="7" borderId="13" xfId="0" applyNumberFormat="1" applyFont="1" applyFill="1" applyBorder="1" applyAlignment="1">
      <alignment horizontal="center" vertical="center" wrapText="1"/>
    </xf>
    <xf numFmtId="170" fontId="10" fillId="0" borderId="0" xfId="0" applyNumberFormat="1" applyFont="1" applyAlignment="1">
      <alignment horizontal="center" vertical="center" wrapText="1"/>
    </xf>
    <xf numFmtId="0" fontId="10" fillId="7" borderId="52" xfId="0" applyFont="1" applyFill="1" applyBorder="1" applyAlignment="1">
      <alignment horizontal="center" vertical="center"/>
    </xf>
    <xf numFmtId="0" fontId="10" fillId="7" borderId="53" xfId="0" applyFont="1" applyFill="1" applyBorder="1" applyAlignment="1">
      <alignment vertical="center"/>
    </xf>
    <xf numFmtId="0" fontId="10" fillId="7" borderId="53" xfId="0" applyFont="1" applyFill="1" applyBorder="1" applyAlignment="1">
      <alignment horizontal="center" vertical="center"/>
    </xf>
    <xf numFmtId="0" fontId="9" fillId="7" borderId="53" xfId="0" applyFont="1" applyFill="1" applyBorder="1" applyAlignment="1">
      <alignment horizontal="left" vertical="center"/>
    </xf>
    <xf numFmtId="3" fontId="6" fillId="7" borderId="53" xfId="0" applyNumberFormat="1" applyFont="1" applyFill="1" applyBorder="1" applyAlignment="1">
      <alignment horizontal="right" vertical="center" wrapText="1"/>
    </xf>
    <xf numFmtId="0" fontId="9" fillId="7" borderId="53" xfId="0" applyFont="1" applyFill="1" applyBorder="1" applyAlignment="1">
      <alignment horizontal="center" vertical="center" wrapText="1"/>
    </xf>
    <xf numFmtId="170" fontId="10" fillId="7" borderId="54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vertical="center"/>
    </xf>
    <xf numFmtId="0" fontId="10" fillId="7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0" fontId="10" fillId="7" borderId="47" xfId="0" applyFont="1" applyFill="1" applyBorder="1" applyAlignment="1">
      <alignment horizontal="left" vertical="center"/>
    </xf>
    <xf numFmtId="3" fontId="6" fillId="7" borderId="47" xfId="0" applyNumberFormat="1" applyFont="1" applyFill="1" applyBorder="1" applyAlignment="1">
      <alignment horizontal="right" vertical="center" wrapText="1"/>
    </xf>
    <xf numFmtId="0" fontId="9" fillId="7" borderId="47" xfId="0" applyFont="1" applyFill="1" applyBorder="1" applyAlignment="1">
      <alignment horizontal="center" vertical="center" wrapText="1"/>
    </xf>
    <xf numFmtId="170" fontId="10" fillId="7" borderId="47" xfId="0" applyNumberFormat="1" applyFont="1" applyFill="1" applyBorder="1" applyAlignment="1">
      <alignment horizontal="right" vertical="center" wrapText="1"/>
    </xf>
    <xf numFmtId="170" fontId="10" fillId="0" borderId="55" xfId="0" applyNumberFormat="1" applyFont="1" applyBorder="1" applyAlignment="1">
      <alignment horizontal="right" vertical="center" wrapText="1"/>
    </xf>
    <xf numFmtId="168" fontId="3" fillId="2" borderId="4" xfId="0" applyNumberFormat="1" applyFont="1" applyFill="1" applyBorder="1" applyAlignment="1">
      <alignment vertical="center"/>
    </xf>
    <xf numFmtId="0" fontId="10" fillId="7" borderId="56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vertical="center"/>
    </xf>
    <xf numFmtId="0" fontId="10" fillId="7" borderId="6" xfId="0" applyFont="1" applyFill="1" applyBorder="1" applyAlignment="1">
      <alignment horizontal="left" vertical="center"/>
    </xf>
    <xf numFmtId="3" fontId="6" fillId="7" borderId="6" xfId="0" applyNumberFormat="1" applyFont="1" applyFill="1" applyBorder="1" applyAlignment="1">
      <alignment horizontal="right" vertical="center" wrapText="1"/>
    </xf>
    <xf numFmtId="0" fontId="9" fillId="7" borderId="6" xfId="0" applyFont="1" applyFill="1" applyBorder="1" applyAlignment="1">
      <alignment horizontal="center" vertical="center" wrapText="1"/>
    </xf>
    <xf numFmtId="170" fontId="10" fillId="7" borderId="18" xfId="0" applyNumberFormat="1" applyFont="1" applyFill="1" applyBorder="1" applyAlignment="1">
      <alignment horizontal="right" vertical="center" wrapText="1"/>
    </xf>
    <xf numFmtId="0" fontId="10" fillId="7" borderId="5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vertical="center"/>
    </xf>
    <xf numFmtId="3" fontId="6" fillId="7" borderId="5" xfId="0" applyNumberFormat="1" applyFont="1" applyFill="1" applyBorder="1" applyAlignment="1">
      <alignment horizontal="right" vertical="center" wrapText="1"/>
    </xf>
    <xf numFmtId="0" fontId="9" fillId="7" borderId="5" xfId="0" applyFont="1" applyFill="1" applyBorder="1" applyAlignment="1">
      <alignment horizontal="center" vertical="center" wrapText="1"/>
    </xf>
    <xf numFmtId="170" fontId="10" fillId="7" borderId="5" xfId="0" applyNumberFormat="1" applyFont="1" applyFill="1" applyBorder="1" applyAlignment="1">
      <alignment horizontal="right" vertical="center" wrapText="1"/>
    </xf>
    <xf numFmtId="170" fontId="14" fillId="0" borderId="0" xfId="0" applyNumberFormat="1" applyFont="1" applyAlignment="1">
      <alignment horizontal="right" vertical="center" wrapText="1"/>
    </xf>
    <xf numFmtId="0" fontId="9" fillId="7" borderId="5" xfId="0" applyFont="1" applyFill="1" applyBorder="1" applyAlignment="1">
      <alignment horizontal="left" vertical="center" wrapText="1"/>
    </xf>
    <xf numFmtId="3" fontId="11" fillId="7" borderId="5" xfId="0" applyNumberFormat="1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left"/>
    </xf>
    <xf numFmtId="0" fontId="6" fillId="7" borderId="5" xfId="0" applyFont="1" applyFill="1" applyBorder="1" applyAlignment="1">
      <alignment horizontal="center" vertical="center" wrapText="1"/>
    </xf>
    <xf numFmtId="0" fontId="15" fillId="2" borderId="5" xfId="0" applyFont="1" applyFill="1" applyBorder="1"/>
    <xf numFmtId="0" fontId="15" fillId="2" borderId="5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right"/>
    </xf>
    <xf numFmtId="3" fontId="15" fillId="2" borderId="5" xfId="0" applyNumberFormat="1" applyFont="1" applyFill="1" applyBorder="1"/>
    <xf numFmtId="3" fontId="15" fillId="0" borderId="0" xfId="0" applyNumberFormat="1" applyFont="1"/>
    <xf numFmtId="166" fontId="15" fillId="2" borderId="5" xfId="0" applyNumberFormat="1" applyFont="1" applyFill="1" applyBorder="1"/>
    <xf numFmtId="168" fontId="3" fillId="2" borderId="5" xfId="0" applyNumberFormat="1" applyFont="1" applyFill="1" applyBorder="1"/>
    <xf numFmtId="170" fontId="15" fillId="2" borderId="5" xfId="0" applyNumberFormat="1" applyFont="1" applyFill="1" applyBorder="1"/>
    <xf numFmtId="170" fontId="15" fillId="0" borderId="0" xfId="0" applyNumberFormat="1" applyFont="1"/>
    <xf numFmtId="0" fontId="15" fillId="0" borderId="0" xfId="0" applyFont="1"/>
    <xf numFmtId="9" fontId="15" fillId="2" borderId="5" xfId="0" applyNumberFormat="1" applyFont="1" applyFill="1" applyBorder="1"/>
    <xf numFmtId="164" fontId="15" fillId="2" borderId="5" xfId="0" applyNumberFormat="1" applyFont="1" applyFill="1" applyBorder="1"/>
    <xf numFmtId="0" fontId="15" fillId="2" borderId="5" xfId="0" applyFont="1" applyFill="1" applyBorder="1" applyAlignment="1">
      <alignment horizontal="right"/>
    </xf>
    <xf numFmtId="0" fontId="9" fillId="6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9" fillId="6" borderId="5" xfId="0" applyNumberFormat="1" applyFont="1" applyFill="1" applyBorder="1" applyAlignment="1">
      <alignment horizontal="center" vertical="center" wrapText="1"/>
    </xf>
    <xf numFmtId="168" fontId="11" fillId="2" borderId="5" xfId="0" applyNumberFormat="1" applyFont="1" applyFill="1" applyBorder="1" applyAlignment="1">
      <alignment vertical="top" wrapText="1"/>
    </xf>
    <xf numFmtId="166" fontId="11" fillId="2" borderId="5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right"/>
    </xf>
    <xf numFmtId="0" fontId="9" fillId="3" borderId="5" xfId="0" applyFont="1" applyFill="1" applyBorder="1"/>
    <xf numFmtId="0" fontId="9" fillId="0" borderId="0" xfId="0" applyFont="1"/>
    <xf numFmtId="0" fontId="9" fillId="3" borderId="5" xfId="0" applyFont="1" applyFill="1" applyBorder="1" applyAlignment="1">
      <alignment horizontal="center" vertical="center" wrapText="1"/>
    </xf>
    <xf numFmtId="168" fontId="17" fillId="4" borderId="5" xfId="0" applyNumberFormat="1" applyFont="1" applyFill="1" applyBorder="1"/>
    <xf numFmtId="166" fontId="3" fillId="2" borderId="5" xfId="0" applyNumberFormat="1" applyFont="1" applyFill="1" applyBorder="1" applyAlignment="1">
      <alignment vertical="center"/>
    </xf>
    <xf numFmtId="168" fontId="3" fillId="2" borderId="5" xfId="0" applyNumberFormat="1" applyFont="1" applyFill="1" applyBorder="1" applyAlignment="1">
      <alignment vertical="center"/>
    </xf>
    <xf numFmtId="0" fontId="9" fillId="2" borderId="5" xfId="0" applyFont="1" applyFill="1" applyBorder="1"/>
    <xf numFmtId="0" fontId="9" fillId="2" borderId="5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right"/>
    </xf>
    <xf numFmtId="0" fontId="9" fillId="0" borderId="58" xfId="0" applyFont="1" applyBorder="1" applyAlignment="1">
      <alignment horizontal="left"/>
    </xf>
    <xf numFmtId="3" fontId="10" fillId="3" borderId="37" xfId="0" applyNumberFormat="1" applyFont="1" applyFill="1" applyBorder="1" applyAlignment="1">
      <alignment horizontal="center" wrapText="1"/>
    </xf>
    <xf numFmtId="3" fontId="10" fillId="3" borderId="59" xfId="0" applyNumberFormat="1" applyFont="1" applyFill="1" applyBorder="1" applyAlignment="1">
      <alignment horizontal="center" vertical="center" wrapText="1"/>
    </xf>
    <xf numFmtId="3" fontId="10" fillId="0" borderId="60" xfId="0" applyNumberFormat="1" applyFont="1" applyBorder="1" applyAlignment="1">
      <alignment horizont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left" vertical="center" wrapText="1"/>
    </xf>
    <xf numFmtId="0" fontId="11" fillId="2" borderId="47" xfId="0" applyFont="1" applyFill="1" applyBorder="1"/>
    <xf numFmtId="0" fontId="11" fillId="2" borderId="62" xfId="0" applyFont="1" applyFill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9" fontId="11" fillId="0" borderId="28" xfId="0" applyNumberFormat="1" applyFont="1" applyBorder="1"/>
    <xf numFmtId="0" fontId="12" fillId="5" borderId="18" xfId="0" applyFont="1" applyFill="1" applyBorder="1" applyAlignment="1">
      <alignment horizontal="center" vertical="center" wrapText="1"/>
    </xf>
    <xf numFmtId="170" fontId="10" fillId="0" borderId="58" xfId="0" applyNumberFormat="1" applyFont="1" applyBorder="1" applyAlignment="1">
      <alignment horizontal="right" vertical="center" wrapText="1"/>
    </xf>
    <xf numFmtId="169" fontId="11" fillId="0" borderId="13" xfId="0" applyNumberFormat="1" applyFont="1" applyBorder="1"/>
    <xf numFmtId="0" fontId="13" fillId="0" borderId="12" xfId="0" applyFont="1" applyBorder="1" applyAlignment="1">
      <alignment wrapText="1"/>
    </xf>
    <xf numFmtId="0" fontId="13" fillId="0" borderId="12" xfId="0" applyFont="1" applyBorder="1" applyAlignment="1">
      <alignment horizontal="right" vertical="center"/>
    </xf>
    <xf numFmtId="3" fontId="11" fillId="0" borderId="12" xfId="0" applyNumberFormat="1" applyFont="1" applyBorder="1" applyAlignment="1">
      <alignment horizontal="left" vertical="center"/>
    </xf>
    <xf numFmtId="164" fontId="11" fillId="0" borderId="47" xfId="0" applyNumberFormat="1" applyFont="1" applyBorder="1" applyAlignment="1">
      <alignment vertical="center" wrapText="1"/>
    </xf>
    <xf numFmtId="0" fontId="12" fillId="5" borderId="7" xfId="0" applyFont="1" applyFill="1" applyBorder="1" applyAlignment="1">
      <alignment horizontal="center" vertical="center" wrapText="1"/>
    </xf>
    <xf numFmtId="170" fontId="10" fillId="0" borderId="60" xfId="0" applyNumberFormat="1" applyFont="1" applyBorder="1" applyAlignment="1">
      <alignment horizontal="right" vertical="center" wrapText="1"/>
    </xf>
    <xf numFmtId="0" fontId="9" fillId="7" borderId="53" xfId="0" applyFont="1" applyFill="1" applyBorder="1" applyAlignment="1">
      <alignment horizontal="left" vertical="center" wrapText="1"/>
    </xf>
    <xf numFmtId="0" fontId="10" fillId="7" borderId="53" xfId="0" applyFont="1" applyFill="1" applyBorder="1" applyAlignment="1">
      <alignment horizontal="left" vertical="center"/>
    </xf>
    <xf numFmtId="0" fontId="6" fillId="7" borderId="53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left" vertical="center" wrapText="1"/>
    </xf>
    <xf numFmtId="0" fontId="10" fillId="7" borderId="12" xfId="0" applyFont="1" applyFill="1" applyBorder="1" applyAlignment="1">
      <alignment horizontal="left" vertical="center"/>
    </xf>
    <xf numFmtId="3" fontId="15" fillId="0" borderId="58" xfId="0" applyNumberFormat="1" applyFont="1" applyBorder="1"/>
    <xf numFmtId="0" fontId="18" fillId="2" borderId="5" xfId="0" applyFont="1" applyFill="1" applyBorder="1" applyAlignment="1">
      <alignment vertical="center"/>
    </xf>
    <xf numFmtId="0" fontId="18" fillId="2" borderId="5" xfId="0" applyFont="1" applyFill="1" applyBorder="1" applyAlignment="1">
      <alignment horizontal="left" vertical="center"/>
    </xf>
    <xf numFmtId="0" fontId="19" fillId="2" borderId="5" xfId="0" applyFont="1" applyFill="1" applyBorder="1"/>
    <xf numFmtId="0" fontId="19" fillId="2" borderId="5" xfId="0" applyFont="1" applyFill="1" applyBorder="1" applyAlignment="1">
      <alignment horizontal="left"/>
    </xf>
    <xf numFmtId="0" fontId="11" fillId="2" borderId="69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left" vertical="center" wrapText="1"/>
    </xf>
    <xf numFmtId="164" fontId="11" fillId="0" borderId="14" xfId="0" applyNumberFormat="1" applyFont="1" applyBorder="1" applyAlignment="1">
      <alignment vertical="center" wrapText="1"/>
    </xf>
    <xf numFmtId="0" fontId="11" fillId="2" borderId="14" xfId="0" applyFont="1" applyFill="1" applyBorder="1"/>
    <xf numFmtId="0" fontId="11" fillId="2" borderId="52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left" vertical="center" wrapText="1"/>
    </xf>
    <xf numFmtId="164" fontId="11" fillId="0" borderId="53" xfId="0" applyNumberFormat="1" applyFont="1" applyBorder="1" applyAlignment="1">
      <alignment vertical="center" wrapText="1"/>
    </xf>
    <xf numFmtId="0" fontId="11" fillId="2" borderId="53" xfId="0" applyFont="1" applyFill="1" applyBorder="1"/>
    <xf numFmtId="0" fontId="12" fillId="5" borderId="70" xfId="0" applyFont="1" applyFill="1" applyBorder="1" applyAlignment="1">
      <alignment horizontal="center" vertical="center" wrapText="1"/>
    </xf>
    <xf numFmtId="0" fontId="9" fillId="3" borderId="73" xfId="0" applyFont="1" applyFill="1" applyBorder="1" applyAlignment="1">
      <alignment horizontal="center" vertical="center" wrapText="1"/>
    </xf>
    <xf numFmtId="169" fontId="11" fillId="0" borderId="58" xfId="0" applyNumberFormat="1" applyFont="1" applyBorder="1"/>
    <xf numFmtId="164" fontId="11" fillId="0" borderId="14" xfId="0" applyNumberFormat="1" applyFont="1" applyBorder="1" applyAlignment="1">
      <alignment horizontal="right" vertical="center" wrapText="1"/>
    </xf>
    <xf numFmtId="0" fontId="11" fillId="2" borderId="14" xfId="0" applyFont="1" applyFill="1" applyBorder="1" applyAlignment="1">
      <alignment horizontal="right" vertical="center" wrapText="1"/>
    </xf>
    <xf numFmtId="3" fontId="10" fillId="3" borderId="75" xfId="0" applyNumberFormat="1" applyFont="1" applyFill="1" applyBorder="1" applyAlignment="1">
      <alignment horizontal="center" vertical="center" wrapText="1"/>
    </xf>
    <xf numFmtId="3" fontId="10" fillId="3" borderId="60" xfId="0" applyNumberFormat="1" applyFont="1" applyFill="1" applyBorder="1" applyAlignment="1">
      <alignment horizontal="center" vertical="center" wrapText="1"/>
    </xf>
    <xf numFmtId="0" fontId="11" fillId="2" borderId="76" xfId="0" applyFont="1" applyFill="1" applyBorder="1" applyAlignment="1">
      <alignment horizontal="center" vertical="center" wrapText="1"/>
    </xf>
    <xf numFmtId="0" fontId="11" fillId="2" borderId="24" xfId="0" applyFont="1" applyFill="1" applyBorder="1"/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3" fontId="6" fillId="0" borderId="5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7" fillId="2" borderId="5" xfId="0" applyFont="1" applyFill="1" applyBorder="1" applyAlignment="1">
      <alignment horizontal="center"/>
    </xf>
    <xf numFmtId="0" fontId="1" fillId="0" borderId="5" xfId="0" applyFont="1" applyBorder="1"/>
    <xf numFmtId="0" fontId="1" fillId="0" borderId="58" xfId="0" applyFont="1" applyBorder="1"/>
    <xf numFmtId="4" fontId="3" fillId="2" borderId="5" xfId="0" applyNumberFormat="1" applyFont="1" applyFill="1" applyBorder="1"/>
    <xf numFmtId="4" fontId="1" fillId="0" borderId="5" xfId="0" applyNumberFormat="1" applyFont="1" applyBorder="1"/>
    <xf numFmtId="4" fontId="6" fillId="2" borderId="5" xfId="0" applyNumberFormat="1" applyFont="1" applyFill="1" applyBorder="1"/>
    <xf numFmtId="4" fontId="3" fillId="2" borderId="5" xfId="0" applyNumberFormat="1" applyFont="1" applyFill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4" fontId="0" fillId="0" borderId="0" xfId="0" applyNumberFormat="1"/>
    <xf numFmtId="0" fontId="0" fillId="0" borderId="5" xfId="0" applyBorder="1"/>
    <xf numFmtId="0" fontId="21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/>
    </xf>
    <xf numFmtId="3" fontId="23" fillId="0" borderId="5" xfId="0" applyNumberFormat="1" applyFont="1" applyBorder="1" applyAlignment="1">
      <alignment horizontal="right" vertical="center" wrapText="1"/>
    </xf>
    <xf numFmtId="0" fontId="23" fillId="0" borderId="5" xfId="0" applyFont="1" applyBorder="1" applyAlignment="1">
      <alignment horizontal="center" vertical="center" wrapText="1"/>
    </xf>
    <xf numFmtId="170" fontId="22" fillId="0" borderId="5" xfId="0" applyNumberFormat="1" applyFont="1" applyBorder="1" applyAlignment="1">
      <alignment horizontal="right" vertical="center" wrapText="1"/>
    </xf>
    <xf numFmtId="0" fontId="24" fillId="0" borderId="5" xfId="0" applyFont="1" applyBorder="1" applyAlignment="1">
      <alignment vertical="center"/>
    </xf>
    <xf numFmtId="4" fontId="24" fillId="0" borderId="5" xfId="0" applyNumberFormat="1" applyFont="1" applyBorder="1" applyAlignment="1">
      <alignment vertical="center"/>
    </xf>
    <xf numFmtId="0" fontId="23" fillId="0" borderId="5" xfId="0" applyFont="1" applyBorder="1"/>
    <xf numFmtId="0" fontId="9" fillId="7" borderId="93" xfId="0" applyFont="1" applyFill="1" applyBorder="1" applyAlignment="1">
      <alignment horizontal="center" vertical="center" wrapText="1"/>
    </xf>
    <xf numFmtId="0" fontId="10" fillId="7" borderId="71" xfId="0" applyFont="1" applyFill="1" applyBorder="1" applyAlignment="1">
      <alignment horizontal="left" vertical="center" wrapText="1"/>
    </xf>
    <xf numFmtId="0" fontId="9" fillId="7" borderId="71" xfId="0" applyFont="1" applyFill="1" applyBorder="1" applyAlignment="1">
      <alignment horizontal="left" vertical="center" wrapText="1"/>
    </xf>
    <xf numFmtId="3" fontId="6" fillId="7" borderId="71" xfId="0" applyNumberFormat="1" applyFont="1" applyFill="1" applyBorder="1" applyAlignment="1">
      <alignment horizontal="right" vertical="center" wrapText="1"/>
    </xf>
    <xf numFmtId="0" fontId="6" fillId="7" borderId="71" xfId="0" applyFont="1" applyFill="1" applyBorder="1" applyAlignment="1">
      <alignment horizontal="center" vertical="center" wrapText="1"/>
    </xf>
    <xf numFmtId="0" fontId="4" fillId="0" borderId="5" xfId="1" applyFont="1"/>
    <xf numFmtId="0" fontId="11" fillId="2" borderId="5" xfId="1" applyFont="1" applyFill="1" applyAlignment="1">
      <alignment horizontal="center"/>
    </xf>
    <xf numFmtId="164" fontId="11" fillId="2" borderId="5" xfId="1" applyNumberFormat="1" applyFont="1" applyFill="1" applyAlignment="1">
      <alignment horizontal="center" vertical="center" wrapText="1"/>
    </xf>
    <xf numFmtId="0" fontId="11" fillId="2" borderId="5" xfId="1" applyFont="1" applyFill="1" applyAlignment="1">
      <alignment vertical="center" wrapText="1"/>
    </xf>
    <xf numFmtId="164" fontId="11" fillId="2" borderId="5" xfId="1" applyNumberFormat="1" applyFont="1" applyFill="1" applyAlignment="1">
      <alignment vertical="center" wrapText="1"/>
    </xf>
    <xf numFmtId="164" fontId="11" fillId="2" borderId="5" xfId="1" applyNumberFormat="1" applyFont="1" applyFill="1" applyAlignment="1">
      <alignment horizontal="right" vertical="center" wrapText="1"/>
    </xf>
    <xf numFmtId="164" fontId="11" fillId="2" borderId="5" xfId="1" applyNumberFormat="1" applyFont="1" applyFill="1" applyAlignment="1">
      <alignment horizontal="left" wrapText="1"/>
    </xf>
    <xf numFmtId="165" fontId="11" fillId="2" borderId="5" xfId="1" applyNumberFormat="1" applyFont="1" applyFill="1" applyAlignment="1">
      <alignment horizontal="right" wrapText="1"/>
    </xf>
    <xf numFmtId="14" fontId="11" fillId="2" borderId="5" xfId="1" applyNumberFormat="1" applyFont="1" applyFill="1" applyAlignment="1">
      <alignment horizontal="right" wrapText="1"/>
    </xf>
    <xf numFmtId="166" fontId="11" fillId="2" borderId="5" xfId="1" applyNumberFormat="1" applyFont="1" applyFill="1" applyAlignment="1">
      <alignment horizontal="right" vertical="center" wrapText="1"/>
    </xf>
    <xf numFmtId="0" fontId="11" fillId="2" borderId="92" xfId="1" applyFont="1" applyFill="1" applyBorder="1" applyAlignment="1">
      <alignment horizontal="right"/>
    </xf>
    <xf numFmtId="164" fontId="11" fillId="2" borderId="86" xfId="1" applyNumberFormat="1" applyFont="1" applyFill="1" applyBorder="1" applyAlignment="1">
      <alignment horizontal="right" wrapText="1"/>
    </xf>
    <xf numFmtId="0" fontId="11" fillId="2" borderId="86" xfId="1" applyFont="1" applyFill="1" applyBorder="1" applyAlignment="1">
      <alignment horizontal="right" wrapText="1"/>
    </xf>
    <xf numFmtId="164" fontId="11" fillId="2" borderId="90" xfId="1" applyNumberFormat="1" applyFont="1" applyFill="1" applyBorder="1" applyAlignment="1">
      <alignment horizontal="right" wrapText="1"/>
    </xf>
    <xf numFmtId="0" fontId="4" fillId="0" borderId="5" xfId="1" applyFont="1" applyAlignment="1">
      <alignment horizontal="right"/>
    </xf>
    <xf numFmtId="3" fontId="27" fillId="3" borderId="70" xfId="1" applyNumberFormat="1" applyFont="1" applyFill="1" applyBorder="1" applyAlignment="1">
      <alignment horizontal="center" vertical="center" wrapText="1"/>
    </xf>
    <xf numFmtId="164" fontId="27" fillId="3" borderId="73" xfId="1" applyNumberFormat="1" applyFont="1" applyFill="1" applyBorder="1" applyAlignment="1">
      <alignment horizontal="center" vertical="center" wrapText="1"/>
    </xf>
    <xf numFmtId="3" fontId="27" fillId="3" borderId="73" xfId="1" applyNumberFormat="1" applyFont="1" applyFill="1" applyBorder="1" applyAlignment="1">
      <alignment horizontal="center" vertical="center" wrapText="1"/>
    </xf>
    <xf numFmtId="165" fontId="27" fillId="3" borderId="73" xfId="1" applyNumberFormat="1" applyFont="1" applyFill="1" applyBorder="1" applyAlignment="1">
      <alignment horizontal="center" vertical="center" wrapText="1"/>
    </xf>
    <xf numFmtId="14" fontId="27" fillId="3" borderId="73" xfId="1" applyNumberFormat="1" applyFont="1" applyFill="1" applyBorder="1" applyAlignment="1">
      <alignment horizontal="center" vertical="center" wrapText="1"/>
    </xf>
    <xf numFmtId="166" fontId="27" fillId="3" borderId="74" xfId="1" applyNumberFormat="1" applyFont="1" applyFill="1" applyBorder="1" applyAlignment="1">
      <alignment horizontal="center" vertical="center" wrapText="1"/>
    </xf>
    <xf numFmtId="0" fontId="28" fillId="0" borderId="5" xfId="1" applyFont="1"/>
    <xf numFmtId="3" fontId="11" fillId="3" borderId="77" xfId="1" applyNumberFormat="1" applyFont="1" applyFill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right" vertical="center" wrapText="1"/>
    </xf>
    <xf numFmtId="165" fontId="11" fillId="2" borderId="15" xfId="1" applyNumberFormat="1" applyFont="1" applyFill="1" applyBorder="1" applyAlignment="1">
      <alignment horizontal="right" vertical="center" wrapText="1"/>
    </xf>
    <xf numFmtId="14" fontId="11" fillId="0" borderId="15" xfId="1" applyNumberFormat="1" applyFont="1" applyBorder="1" applyAlignment="1">
      <alignment horizontal="right" vertical="center" wrapText="1"/>
    </xf>
    <xf numFmtId="3" fontId="11" fillId="3" borderId="79" xfId="1" applyNumberFormat="1" applyFont="1" applyFill="1" applyBorder="1" applyAlignment="1">
      <alignment horizontal="center" vertical="center" wrapText="1"/>
    </xf>
    <xf numFmtId="0" fontId="4" fillId="0" borderId="96" xfId="1" applyFont="1" applyBorder="1"/>
    <xf numFmtId="167" fontId="12" fillId="0" borderId="18" xfId="1" applyNumberFormat="1" applyFont="1" applyBorder="1" applyAlignment="1">
      <alignment horizontal="right" vertical="center" wrapText="1"/>
    </xf>
    <xf numFmtId="3" fontId="11" fillId="0" borderId="4" xfId="1" applyNumberFormat="1" applyFont="1" applyBorder="1" applyAlignment="1">
      <alignment horizontal="center" vertical="center" wrapText="1"/>
    </xf>
    <xf numFmtId="3" fontId="11" fillId="0" borderId="4" xfId="1" applyNumberFormat="1" applyFont="1" applyBorder="1" applyAlignment="1">
      <alignment horizontal="right" vertical="center" wrapText="1"/>
    </xf>
    <xf numFmtId="3" fontId="11" fillId="0" borderId="4" xfId="1" applyNumberFormat="1" applyFont="1" applyBorder="1" applyAlignment="1">
      <alignment vertical="center" wrapText="1"/>
    </xf>
    <xf numFmtId="164" fontId="29" fillId="0" borderId="24" xfId="1" applyNumberFormat="1" applyFont="1" applyBorder="1" applyAlignment="1">
      <alignment horizontal="center" vertical="center" wrapText="1"/>
    </xf>
    <xf numFmtId="167" fontId="12" fillId="0" borderId="97" xfId="1" applyNumberFormat="1" applyFont="1" applyBorder="1" applyAlignment="1">
      <alignment horizontal="center" vertical="center" wrapText="1"/>
    </xf>
    <xf numFmtId="164" fontId="11" fillId="0" borderId="91" xfId="1" applyNumberFormat="1" applyFont="1" applyBorder="1" applyAlignment="1">
      <alignment horizontal="center" vertical="center" wrapText="1"/>
    </xf>
    <xf numFmtId="3" fontId="2" fillId="0" borderId="5" xfId="1" applyNumberFormat="1" applyFont="1" applyAlignment="1">
      <alignment horizontal="center" vertical="center" wrapText="1"/>
    </xf>
    <xf numFmtId="164" fontId="2" fillId="0" borderId="5" xfId="1" applyNumberFormat="1" applyFont="1" applyAlignment="1">
      <alignment horizontal="center" vertical="center" wrapText="1"/>
    </xf>
    <xf numFmtId="3" fontId="2" fillId="0" borderId="5" xfId="1" applyNumberFormat="1" applyFont="1" applyAlignment="1">
      <alignment vertical="center" wrapText="1"/>
    </xf>
    <xf numFmtId="164" fontId="2" fillId="0" borderId="5" xfId="1" applyNumberFormat="1" applyFont="1" applyAlignment="1">
      <alignment vertical="center" wrapText="1"/>
    </xf>
    <xf numFmtId="164" fontId="2" fillId="0" borderId="5" xfId="1" applyNumberFormat="1" applyFont="1" applyAlignment="1">
      <alignment horizontal="right" vertical="center" wrapText="1"/>
    </xf>
    <xf numFmtId="3" fontId="2" fillId="0" borderId="5" xfId="1" applyNumberFormat="1" applyFont="1" applyAlignment="1">
      <alignment horizontal="left" vertical="center" wrapText="1"/>
    </xf>
    <xf numFmtId="165" fontId="2" fillId="0" borderId="5" xfId="1" applyNumberFormat="1" applyFont="1" applyAlignment="1">
      <alignment horizontal="right" vertical="center" wrapText="1"/>
    </xf>
    <xf numFmtId="14" fontId="2" fillId="0" borderId="5" xfId="1" applyNumberFormat="1" applyFont="1" applyAlignment="1">
      <alignment horizontal="right" vertical="center" wrapText="1"/>
    </xf>
    <xf numFmtId="164" fontId="4" fillId="0" borderId="5" xfId="1" applyNumberFormat="1" applyFont="1" applyAlignment="1">
      <alignment horizontal="right"/>
    </xf>
    <xf numFmtId="0" fontId="2" fillId="2" borderId="5" xfId="1" applyFont="1" applyFill="1"/>
    <xf numFmtId="164" fontId="2" fillId="2" borderId="5" xfId="1" applyNumberFormat="1" applyFont="1" applyFill="1" applyAlignment="1">
      <alignment horizontal="center" vertical="center" wrapText="1"/>
    </xf>
    <xf numFmtId="0" fontId="2" fillId="2" borderId="5" xfId="1" applyFont="1" applyFill="1" applyAlignment="1">
      <alignment vertical="center" wrapText="1"/>
    </xf>
    <xf numFmtId="164" fontId="2" fillId="2" borderId="5" xfId="1" applyNumberFormat="1" applyFont="1" applyFill="1" applyAlignment="1">
      <alignment vertical="center" wrapText="1"/>
    </xf>
    <xf numFmtId="164" fontId="2" fillId="2" borderId="5" xfId="1" applyNumberFormat="1" applyFont="1" applyFill="1" applyAlignment="1">
      <alignment horizontal="right" vertical="center" wrapText="1"/>
    </xf>
    <xf numFmtId="164" fontId="2" fillId="2" borderId="5" xfId="1" applyNumberFormat="1" applyFont="1" applyFill="1" applyAlignment="1">
      <alignment horizontal="left" vertical="center" wrapText="1"/>
    </xf>
    <xf numFmtId="165" fontId="2" fillId="2" borderId="5" xfId="1" applyNumberFormat="1" applyFont="1" applyFill="1" applyAlignment="1">
      <alignment horizontal="right" wrapText="1"/>
    </xf>
    <xf numFmtId="14" fontId="2" fillId="2" borderId="5" xfId="1" applyNumberFormat="1" applyFont="1" applyFill="1" applyAlignment="1">
      <alignment horizontal="right" wrapText="1"/>
    </xf>
    <xf numFmtId="166" fontId="2" fillId="2" borderId="5" xfId="1" applyNumberFormat="1" applyFont="1" applyFill="1" applyAlignment="1">
      <alignment horizontal="right" vertical="center" wrapText="1"/>
    </xf>
    <xf numFmtId="167" fontId="12" fillId="0" borderId="18" xfId="1" applyNumberFormat="1" applyFont="1" applyBorder="1" applyAlignment="1">
      <alignment horizontal="center" vertical="center" wrapText="1"/>
    </xf>
    <xf numFmtId="167" fontId="12" fillId="0" borderId="18" xfId="1" applyNumberFormat="1" applyFont="1" applyBorder="1" applyAlignment="1">
      <alignment vertical="center" wrapText="1"/>
    </xf>
    <xf numFmtId="3" fontId="9" fillId="0" borderId="5" xfId="0" applyNumberFormat="1" applyFont="1" applyBorder="1" applyAlignment="1">
      <alignment horizontal="right" vertical="center" wrapText="1"/>
    </xf>
    <xf numFmtId="0" fontId="30" fillId="0" borderId="0" xfId="0" applyFont="1"/>
    <xf numFmtId="3" fontId="10" fillId="0" borderId="0" xfId="0" applyNumberFormat="1" applyFont="1" applyAlignment="1">
      <alignment vertical="top"/>
    </xf>
    <xf numFmtId="3" fontId="9" fillId="0" borderId="0" xfId="0" applyNumberFormat="1" applyFont="1" applyAlignment="1">
      <alignment horizontal="left" vertical="center"/>
    </xf>
    <xf numFmtId="165" fontId="9" fillId="0" borderId="0" xfId="0" applyNumberFormat="1" applyFont="1" applyAlignment="1">
      <alignment horizontal="left" vertical="center" wrapText="1"/>
    </xf>
    <xf numFmtId="164" fontId="9" fillId="0" borderId="0" xfId="0" applyNumberFormat="1" applyFont="1" applyAlignment="1">
      <alignment horizontal="right" vertical="center" wrapText="1"/>
    </xf>
    <xf numFmtId="14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left" vertical="center" wrapText="1"/>
    </xf>
    <xf numFmtId="166" fontId="9" fillId="0" borderId="0" xfId="0" applyNumberFormat="1" applyFont="1" applyAlignment="1">
      <alignment vertical="center" wrapText="1"/>
    </xf>
    <xf numFmtId="0" fontId="31" fillId="0" borderId="0" xfId="0" applyFont="1"/>
    <xf numFmtId="3" fontId="9" fillId="0" borderId="0" xfId="0" applyNumberFormat="1" applyFont="1" applyAlignment="1">
      <alignment horizontal="left" vertical="center" wrapText="1"/>
    </xf>
    <xf numFmtId="0" fontId="9" fillId="0" borderId="5" xfId="0" applyFont="1" applyBorder="1" applyAlignment="1">
      <alignment vertical="center"/>
    </xf>
    <xf numFmtId="4" fontId="9" fillId="0" borderId="5" xfId="0" applyNumberFormat="1" applyFont="1" applyBorder="1" applyAlignment="1">
      <alignment vertical="center"/>
    </xf>
    <xf numFmtId="167" fontId="12" fillId="0" borderId="91" xfId="1" applyNumberFormat="1" applyFont="1" applyBorder="1" applyAlignment="1">
      <alignment horizontal="center" vertical="center" wrapText="1"/>
    </xf>
    <xf numFmtId="167" fontId="12" fillId="0" borderId="91" xfId="1" applyNumberFormat="1" applyFont="1" applyBorder="1" applyAlignment="1">
      <alignment vertical="center" wrapText="1"/>
    </xf>
    <xf numFmtId="172" fontId="27" fillId="3" borderId="83" xfId="1" applyNumberFormat="1" applyFont="1" applyFill="1" applyBorder="1" applyAlignment="1">
      <alignment horizontal="right" vertical="center" wrapText="1"/>
    </xf>
    <xf numFmtId="4" fontId="11" fillId="0" borderId="15" xfId="1" applyNumberFormat="1" applyFont="1" applyBorder="1" applyAlignment="1">
      <alignment horizontal="right" vertical="center" wrapText="1"/>
    </xf>
    <xf numFmtId="4" fontId="27" fillId="3" borderId="83" xfId="1" applyNumberFormat="1" applyFont="1" applyFill="1" applyBorder="1" applyAlignment="1">
      <alignment horizontal="right" vertical="center" wrapText="1"/>
    </xf>
    <xf numFmtId="4" fontId="2" fillId="0" borderId="5" xfId="1" applyNumberFormat="1" applyFont="1" applyAlignment="1">
      <alignment horizontal="right" vertical="center" wrapText="1"/>
    </xf>
    <xf numFmtId="14" fontId="27" fillId="3" borderId="83" xfId="1" applyNumberFormat="1" applyFont="1" applyFill="1" applyBorder="1" applyAlignment="1">
      <alignment horizontal="right" vertical="center" wrapText="1"/>
    </xf>
    <xf numFmtId="14" fontId="4" fillId="0" borderId="5" xfId="1" applyNumberFormat="1" applyFont="1" applyAlignment="1">
      <alignment horizontal="right"/>
    </xf>
    <xf numFmtId="166" fontId="27" fillId="3" borderId="105" xfId="1" applyNumberFormat="1" applyFont="1" applyFill="1" applyBorder="1" applyAlignment="1">
      <alignment horizontal="right" vertical="center" wrapText="1"/>
    </xf>
    <xf numFmtId="166" fontId="12" fillId="0" borderId="91" xfId="1" applyNumberFormat="1" applyFont="1" applyBorder="1" applyAlignment="1">
      <alignment horizontal="right" vertical="center" wrapText="1"/>
    </xf>
    <xf numFmtId="166" fontId="11" fillId="0" borderId="91" xfId="1" applyNumberFormat="1" applyFont="1" applyBorder="1" applyAlignment="1">
      <alignment horizontal="right" vertical="center" wrapText="1"/>
    </xf>
    <xf numFmtId="166" fontId="29" fillId="0" borderId="91" xfId="1" applyNumberFormat="1" applyFont="1" applyBorder="1" applyAlignment="1">
      <alignment horizontal="right" vertical="center" wrapText="1"/>
    </xf>
    <xf numFmtId="0" fontId="11" fillId="2" borderId="108" xfId="0" applyFont="1" applyFill="1" applyBorder="1" applyAlignment="1">
      <alignment horizontal="center" vertical="center" wrapText="1"/>
    </xf>
    <xf numFmtId="0" fontId="11" fillId="2" borderId="56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left" vertical="center" wrapText="1"/>
    </xf>
    <xf numFmtId="0" fontId="11" fillId="2" borderId="18" xfId="0" applyFont="1" applyFill="1" applyBorder="1"/>
    <xf numFmtId="0" fontId="11" fillId="2" borderId="87" xfId="0" applyFont="1" applyFill="1" applyBorder="1" applyAlignment="1">
      <alignment horizontal="left" vertical="center" wrapText="1"/>
    </xf>
    <xf numFmtId="164" fontId="11" fillId="0" borderId="87" xfId="0" applyNumberFormat="1" applyFont="1" applyBorder="1" applyAlignment="1">
      <alignment horizontal="right" vertical="center" wrapText="1"/>
    </xf>
    <xf numFmtId="0" fontId="11" fillId="2" borderId="87" xfId="0" applyFont="1" applyFill="1" applyBorder="1"/>
    <xf numFmtId="3" fontId="11" fillId="3" borderId="91" xfId="1" applyNumberFormat="1" applyFont="1" applyFill="1" applyBorder="1" applyAlignment="1">
      <alignment horizontal="center" vertical="center" wrapText="1"/>
    </xf>
    <xf numFmtId="14" fontId="11" fillId="0" borderId="98" xfId="1" applyNumberFormat="1" applyFont="1" applyBorder="1" applyAlignment="1">
      <alignment horizontal="right" vertical="center" wrapText="1"/>
    </xf>
    <xf numFmtId="0" fontId="11" fillId="0" borderId="91" xfId="1" applyFont="1" applyBorder="1" applyAlignment="1">
      <alignment horizontal="left" vertical="center" wrapText="1"/>
    </xf>
    <xf numFmtId="172" fontId="11" fillId="0" borderId="91" xfId="1" applyNumberFormat="1" applyFont="1" applyBorder="1" applyAlignment="1">
      <alignment horizontal="right" vertical="center" wrapText="1"/>
    </xf>
    <xf numFmtId="0" fontId="11" fillId="0" borderId="116" xfId="1" applyFont="1" applyBorder="1" applyAlignment="1">
      <alignment horizontal="left" vertical="center" wrapText="1"/>
    </xf>
    <xf numFmtId="0" fontId="11" fillId="0" borderId="55" xfId="1" applyFont="1" applyBorder="1" applyAlignment="1">
      <alignment horizontal="left" vertical="center" wrapText="1"/>
    </xf>
    <xf numFmtId="0" fontId="11" fillId="2" borderId="116" xfId="1" applyFont="1" applyFill="1" applyBorder="1" applyAlignment="1">
      <alignment vertical="center" wrapText="1"/>
    </xf>
    <xf numFmtId="14" fontId="11" fillId="0" borderId="91" xfId="1" applyNumberFormat="1" applyFont="1" applyBorder="1" applyAlignment="1">
      <alignment horizontal="right" vertical="center" wrapText="1"/>
    </xf>
    <xf numFmtId="4" fontId="11" fillId="0" borderId="91" xfId="1" applyNumberFormat="1" applyFont="1" applyBorder="1" applyAlignment="1">
      <alignment horizontal="right" vertical="center" wrapText="1"/>
    </xf>
    <xf numFmtId="172" fontId="11" fillId="2" borderId="91" xfId="1" applyNumberFormat="1" applyFont="1" applyFill="1" applyBorder="1" applyAlignment="1">
      <alignment horizontal="right" vertical="center" wrapText="1"/>
    </xf>
    <xf numFmtId="172" fontId="12" fillId="0" borderId="91" xfId="1" applyNumberFormat="1" applyFont="1" applyBorder="1" applyAlignment="1">
      <alignment horizontal="right" vertical="center" wrapText="1"/>
    </xf>
    <xf numFmtId="172" fontId="11" fillId="0" borderId="91" xfId="1" applyNumberFormat="1" applyFont="1" applyBorder="1" applyAlignment="1">
      <alignment horizontal="right" wrapText="1"/>
    </xf>
    <xf numFmtId="167" fontId="12" fillId="0" borderId="100" xfId="1" applyNumberFormat="1" applyFont="1" applyBorder="1" applyAlignment="1">
      <alignment horizontal="center" vertical="center" wrapText="1"/>
    </xf>
    <xf numFmtId="0" fontId="33" fillId="0" borderId="91" xfId="0" applyFont="1" applyBorder="1" applyAlignment="1">
      <alignment horizontal="justify" vertical="center" wrapText="1"/>
    </xf>
    <xf numFmtId="3" fontId="34" fillId="0" borderId="4" xfId="0" applyNumberFormat="1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4" fontId="33" fillId="0" borderId="91" xfId="0" applyNumberFormat="1" applyFont="1" applyBorder="1" applyAlignment="1">
      <alignment vertical="center"/>
    </xf>
    <xf numFmtId="0" fontId="4" fillId="0" borderId="5" xfId="1" applyFont="1" applyAlignment="1">
      <alignment vertical="center"/>
    </xf>
    <xf numFmtId="3" fontId="11" fillId="3" borderId="8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9" fontId="11" fillId="0" borderId="23" xfId="0" applyNumberFormat="1" applyFont="1" applyBorder="1" applyAlignment="1">
      <alignment vertical="center"/>
    </xf>
    <xf numFmtId="0" fontId="11" fillId="2" borderId="122" xfId="0" applyFont="1" applyFill="1" applyBorder="1" applyAlignment="1">
      <alignment horizontal="center" vertical="center" wrapText="1"/>
    </xf>
    <xf numFmtId="0" fontId="11" fillId="2" borderId="123" xfId="0" applyFont="1" applyFill="1" applyBorder="1" applyAlignment="1">
      <alignment horizontal="center" vertical="center" wrapText="1"/>
    </xf>
    <xf numFmtId="164" fontId="11" fillId="0" borderId="89" xfId="0" applyNumberFormat="1" applyFont="1" applyBorder="1" applyAlignment="1">
      <alignment vertical="center" wrapText="1"/>
    </xf>
    <xf numFmtId="0" fontId="11" fillId="2" borderId="18" xfId="0" applyFont="1" applyFill="1" applyBorder="1" applyAlignment="1">
      <alignment horizontal="right" vertical="center" wrapText="1"/>
    </xf>
    <xf numFmtId="0" fontId="11" fillId="2" borderId="91" xfId="0" applyFont="1" applyFill="1" applyBorder="1" applyAlignment="1">
      <alignment horizontal="right" vertical="center" wrapText="1"/>
    </xf>
    <xf numFmtId="164" fontId="11" fillId="0" borderId="18" xfId="0" applyNumberFormat="1" applyFont="1" applyBorder="1" applyAlignment="1">
      <alignment vertical="center" wrapText="1"/>
    </xf>
    <xf numFmtId="164" fontId="11" fillId="0" borderId="91" xfId="0" applyNumberFormat="1" applyFont="1" applyBorder="1" applyAlignment="1">
      <alignment vertical="center" wrapText="1"/>
    </xf>
    <xf numFmtId="0" fontId="11" fillId="2" borderId="99" xfId="0" applyFont="1" applyFill="1" applyBorder="1" applyAlignment="1">
      <alignment horizontal="right" vertical="center" wrapText="1"/>
    </xf>
    <xf numFmtId="0" fontId="11" fillId="0" borderId="5" xfId="1" applyFont="1" applyAlignment="1">
      <alignment horizontal="left" vertical="center" wrapText="1"/>
    </xf>
    <xf numFmtId="0" fontId="11" fillId="2" borderId="101" xfId="0" applyFont="1" applyFill="1" applyBorder="1" applyAlignment="1">
      <alignment horizontal="right" vertical="center" wrapText="1"/>
    </xf>
    <xf numFmtId="164" fontId="11" fillId="0" borderId="101" xfId="0" applyNumberFormat="1" applyFont="1" applyBorder="1" applyAlignment="1">
      <alignment vertical="center" wrapText="1"/>
    </xf>
    <xf numFmtId="0" fontId="11" fillId="2" borderId="125" xfId="0" applyFont="1" applyFill="1" applyBorder="1" applyAlignment="1">
      <alignment horizontal="center" vertical="center" wrapText="1"/>
    </xf>
    <xf numFmtId="169" fontId="11" fillId="0" borderId="49" xfId="0" applyNumberFormat="1" applyFont="1" applyBorder="1" applyAlignment="1">
      <alignment vertical="center"/>
    </xf>
    <xf numFmtId="0" fontId="11" fillId="2" borderId="47" xfId="0" applyFont="1" applyFill="1" applyBorder="1" applyAlignment="1">
      <alignment vertical="center"/>
    </xf>
    <xf numFmtId="169" fontId="11" fillId="0" borderId="21" xfId="0" applyNumberFormat="1" applyFont="1" applyBorder="1" applyAlignment="1">
      <alignment vertical="center"/>
    </xf>
    <xf numFmtId="169" fontId="11" fillId="0" borderId="124" xfId="0" applyNumberFormat="1" applyFont="1" applyBorder="1" applyAlignment="1">
      <alignment vertical="center"/>
    </xf>
    <xf numFmtId="0" fontId="11" fillId="0" borderId="116" xfId="1" applyFont="1" applyBorder="1" applyAlignment="1">
      <alignment horizontal="justify" vertical="center" wrapText="1"/>
    </xf>
    <xf numFmtId="0" fontId="11" fillId="0" borderId="104" xfId="1" applyFont="1" applyBorder="1" applyAlignment="1">
      <alignment horizontal="justify" vertical="center" wrapText="1"/>
    </xf>
    <xf numFmtId="0" fontId="11" fillId="0" borderId="91" xfId="1" applyFont="1" applyBorder="1" applyAlignment="1">
      <alignment horizontal="justify" vertical="center" wrapText="1"/>
    </xf>
    <xf numFmtId="0" fontId="11" fillId="2" borderId="14" xfId="0" applyFont="1" applyFill="1" applyBorder="1" applyAlignment="1">
      <alignment horizontal="justify" vertical="center" wrapText="1"/>
    </xf>
    <xf numFmtId="0" fontId="11" fillId="2" borderId="18" xfId="1" applyFont="1" applyFill="1" applyBorder="1" applyAlignment="1">
      <alignment horizontal="justify" vertical="center" wrapText="1"/>
    </xf>
    <xf numFmtId="0" fontId="11" fillId="0" borderId="101" xfId="1" applyFont="1" applyBorder="1" applyAlignment="1">
      <alignment horizontal="justify" vertical="center" wrapText="1"/>
    </xf>
    <xf numFmtId="0" fontId="11" fillId="0" borderId="96" xfId="1" applyFont="1" applyBorder="1" applyAlignment="1">
      <alignment horizontal="justify" vertical="center" wrapText="1"/>
    </xf>
    <xf numFmtId="0" fontId="11" fillId="0" borderId="88" xfId="1" applyFont="1" applyBorder="1" applyAlignment="1">
      <alignment horizontal="justify" vertical="center" wrapText="1"/>
    </xf>
    <xf numFmtId="165" fontId="4" fillId="0" borderId="5" xfId="1" applyNumberFormat="1" applyFont="1"/>
    <xf numFmtId="165" fontId="27" fillId="3" borderId="89" xfId="1" applyNumberFormat="1" applyFont="1" applyFill="1" applyBorder="1" applyAlignment="1">
      <alignment horizontal="right" vertical="center" wrapText="1"/>
    </xf>
    <xf numFmtId="165" fontId="27" fillId="3" borderId="14" xfId="1" applyNumberFormat="1" applyFont="1" applyFill="1" applyBorder="1" applyAlignment="1">
      <alignment horizontal="right" vertical="center" wrapText="1"/>
    </xf>
    <xf numFmtId="14" fontId="27" fillId="3" borderId="4" xfId="1" applyNumberFormat="1" applyFont="1" applyFill="1" applyBorder="1" applyAlignment="1">
      <alignment horizontal="right" vertical="center" wrapText="1"/>
    </xf>
    <xf numFmtId="4" fontId="27" fillId="3" borderId="4" xfId="1" applyNumberFormat="1" applyFont="1" applyFill="1" applyBorder="1" applyAlignment="1">
      <alignment horizontal="right" vertical="center" wrapText="1"/>
    </xf>
    <xf numFmtId="165" fontId="27" fillId="3" borderId="24" xfId="1" applyNumberFormat="1" applyFont="1" applyFill="1" applyBorder="1" applyAlignment="1">
      <alignment horizontal="right" vertical="center" wrapText="1"/>
    </xf>
    <xf numFmtId="166" fontId="27" fillId="3" borderId="91" xfId="2" applyNumberFormat="1" applyFont="1" applyFill="1" applyBorder="1" applyAlignment="1">
      <alignment horizontal="right" vertical="center" wrapText="1"/>
    </xf>
    <xf numFmtId="172" fontId="27" fillId="3" borderId="91" xfId="1" applyNumberFormat="1" applyFont="1" applyFill="1" applyBorder="1" applyAlignment="1">
      <alignment horizontal="right" vertical="center" wrapText="1"/>
    </xf>
    <xf numFmtId="14" fontId="27" fillId="3" borderId="91" xfId="1" applyNumberFormat="1" applyFont="1" applyFill="1" applyBorder="1" applyAlignment="1">
      <alignment horizontal="right" vertical="center" wrapText="1"/>
    </xf>
    <xf numFmtId="4" fontId="27" fillId="3" borderId="91" xfId="1" applyNumberFormat="1" applyFont="1" applyFill="1" applyBorder="1" applyAlignment="1">
      <alignment horizontal="right" vertical="center" wrapText="1"/>
    </xf>
    <xf numFmtId="171" fontId="27" fillId="3" borderId="91" xfId="2" applyNumberFormat="1" applyFont="1" applyFill="1" applyBorder="1" applyAlignment="1">
      <alignment horizontal="right" vertical="center" wrapText="1"/>
    </xf>
    <xf numFmtId="166" fontId="27" fillId="3" borderId="91" xfId="1" applyNumberFormat="1" applyFont="1" applyFill="1" applyBorder="1" applyAlignment="1">
      <alignment horizontal="right" vertical="center" wrapText="1"/>
    </xf>
    <xf numFmtId="172" fontId="27" fillId="3" borderId="4" xfId="1" applyNumberFormat="1" applyFont="1" applyFill="1" applyBorder="1" applyAlignment="1">
      <alignment horizontal="right" vertical="center" wrapText="1"/>
    </xf>
    <xf numFmtId="172" fontId="27" fillId="3" borderId="24" xfId="1" applyNumberFormat="1" applyFont="1" applyFill="1" applyBorder="1" applyAlignment="1">
      <alignment horizontal="right" vertical="center" wrapText="1"/>
    </xf>
    <xf numFmtId="3" fontId="10" fillId="3" borderId="93" xfId="0" applyNumberFormat="1" applyFont="1" applyFill="1" applyBorder="1" applyAlignment="1">
      <alignment horizontal="center" wrapText="1"/>
    </xf>
    <xf numFmtId="3" fontId="10" fillId="3" borderId="127" xfId="0" applyNumberFormat="1" applyFont="1" applyFill="1" applyBorder="1" applyAlignment="1">
      <alignment horizontal="center" vertical="center" wrapText="1"/>
    </xf>
    <xf numFmtId="164" fontId="11" fillId="0" borderId="33" xfId="0" applyNumberFormat="1" applyFont="1" applyBorder="1"/>
    <xf numFmtId="0" fontId="12" fillId="5" borderId="92" xfId="0" applyFont="1" applyFill="1" applyBorder="1" applyAlignment="1">
      <alignment horizontal="center" vertical="center" wrapText="1"/>
    </xf>
    <xf numFmtId="0" fontId="13" fillId="0" borderId="131" xfId="0" applyFont="1" applyBorder="1" applyAlignment="1">
      <alignment wrapText="1"/>
    </xf>
    <xf numFmtId="0" fontId="13" fillId="0" borderId="131" xfId="0" applyFont="1" applyBorder="1" applyAlignment="1">
      <alignment horizontal="right" vertical="center"/>
    </xf>
    <xf numFmtId="3" fontId="11" fillId="0" borderId="131" xfId="0" applyNumberFormat="1" applyFont="1" applyBorder="1" applyAlignment="1">
      <alignment horizontal="left" vertical="center"/>
    </xf>
    <xf numFmtId="0" fontId="12" fillId="5" borderId="13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justify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9" fillId="7" borderId="141" xfId="0" applyFont="1" applyFill="1" applyBorder="1" applyAlignment="1">
      <alignment horizontal="left" vertical="center" wrapText="1"/>
    </xf>
    <xf numFmtId="0" fontId="34" fillId="0" borderId="14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7" fillId="2" borderId="5" xfId="0" applyFont="1" applyFill="1" applyBorder="1" applyAlignment="1">
      <alignment horizontal="center"/>
    </xf>
    <xf numFmtId="0" fontId="10" fillId="7" borderId="71" xfId="0" applyFont="1" applyFill="1" applyBorder="1" applyAlignment="1">
      <alignment horizontal="left" vertical="center"/>
    </xf>
    <xf numFmtId="0" fontId="1" fillId="0" borderId="72" xfId="0" applyFont="1" applyBorder="1"/>
    <xf numFmtId="0" fontId="9" fillId="0" borderId="129" xfId="0" applyFont="1" applyBorder="1" applyAlignment="1">
      <alignment horizontal="center" vertical="center" wrapText="1"/>
    </xf>
    <xf numFmtId="0" fontId="1" fillId="0" borderId="110" xfId="0" applyFont="1" applyBorder="1"/>
    <xf numFmtId="0" fontId="9" fillId="0" borderId="130" xfId="0" applyFont="1" applyBorder="1" applyAlignment="1">
      <alignment horizontal="left" vertical="center" wrapText="1"/>
    </xf>
    <xf numFmtId="0" fontId="1" fillId="0" borderId="133" xfId="0" applyFont="1" applyBorder="1"/>
    <xf numFmtId="0" fontId="9" fillId="0" borderId="44" xfId="0" applyFont="1" applyBorder="1" applyAlignment="1">
      <alignment horizontal="center" vertical="center" wrapText="1"/>
    </xf>
    <xf numFmtId="0" fontId="1" fillId="0" borderId="68" xfId="0" applyFont="1" applyBorder="1"/>
    <xf numFmtId="0" fontId="9" fillId="0" borderId="45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1" fillId="0" borderId="57" xfId="0" applyFont="1" applyBorder="1"/>
    <xf numFmtId="0" fontId="9" fillId="0" borderId="39" xfId="0" applyFont="1" applyBorder="1" applyAlignment="1">
      <alignment horizontal="center" vertical="center" wrapText="1"/>
    </xf>
    <xf numFmtId="0" fontId="1" fillId="0" borderId="39" xfId="0" applyFont="1" applyBorder="1"/>
    <xf numFmtId="0" fontId="1" fillId="0" borderId="41" xfId="0" applyFont="1" applyBorder="1"/>
    <xf numFmtId="0" fontId="9" fillId="0" borderId="56" xfId="0" applyFont="1" applyBorder="1" applyAlignment="1">
      <alignment vertical="center" wrapText="1"/>
    </xf>
    <xf numFmtId="0" fontId="1" fillId="0" borderId="40" xfId="0" applyFont="1" applyBorder="1"/>
    <xf numFmtId="0" fontId="1" fillId="0" borderId="56" xfId="0" applyFont="1" applyBorder="1"/>
    <xf numFmtId="0" fontId="1" fillId="0" borderId="46" xfId="0" applyFont="1" applyBorder="1"/>
    <xf numFmtId="0" fontId="9" fillId="0" borderId="107" xfId="0" applyFont="1" applyBorder="1" applyAlignment="1">
      <alignment horizontal="center" vertical="center" wrapText="1"/>
    </xf>
    <xf numFmtId="0" fontId="9" fillId="0" borderId="137" xfId="0" applyFont="1" applyBorder="1" applyAlignment="1">
      <alignment horizontal="center" vertical="center" wrapText="1"/>
    </xf>
    <xf numFmtId="0" fontId="9" fillId="0" borderId="112" xfId="0" applyFont="1" applyBorder="1" applyAlignment="1">
      <alignment horizontal="left" vertical="center" wrapText="1"/>
    </xf>
    <xf numFmtId="0" fontId="9" fillId="0" borderId="138" xfId="0" applyFont="1" applyBorder="1" applyAlignment="1">
      <alignment horizontal="left" vertical="center" wrapText="1"/>
    </xf>
    <xf numFmtId="0" fontId="1" fillId="0" borderId="129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110" xfId="0" applyFont="1" applyBorder="1" applyAlignment="1">
      <alignment horizontal="center" vertical="center"/>
    </xf>
    <xf numFmtId="0" fontId="1" fillId="0" borderId="142" xfId="0" applyFont="1" applyBorder="1" applyAlignment="1">
      <alignment horizontal="left" vertical="center"/>
    </xf>
    <xf numFmtId="0" fontId="1" fillId="0" borderId="143" xfId="0" applyFont="1" applyBorder="1" applyAlignment="1">
      <alignment horizontal="left" vertical="center"/>
    </xf>
    <xf numFmtId="0" fontId="1" fillId="0" borderId="42" xfId="0" applyFont="1" applyBorder="1"/>
    <xf numFmtId="0" fontId="10" fillId="6" borderId="1" xfId="0" applyFont="1" applyFill="1" applyBorder="1" applyAlignment="1">
      <alignment horizontal="left" vertical="center"/>
    </xf>
    <xf numFmtId="0" fontId="1" fillId="0" borderId="63" xfId="0" applyFont="1" applyBorder="1"/>
    <xf numFmtId="0" fontId="9" fillId="0" borderId="50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left" vertical="center" wrapText="1"/>
    </xf>
    <xf numFmtId="0" fontId="10" fillId="6" borderId="65" xfId="0" applyFont="1" applyFill="1" applyBorder="1" applyAlignment="1">
      <alignment horizontal="left" vertical="center"/>
    </xf>
    <xf numFmtId="0" fontId="1" fillId="0" borderId="66" xfId="0" applyFont="1" applyBorder="1"/>
    <xf numFmtId="0" fontId="1" fillId="0" borderId="67" xfId="0" applyFont="1" applyBorder="1"/>
    <xf numFmtId="0" fontId="9" fillId="0" borderId="40" xfId="0" applyFont="1" applyBorder="1" applyAlignment="1">
      <alignment vertical="center" wrapText="1"/>
    </xf>
    <xf numFmtId="0" fontId="25" fillId="7" borderId="93" xfId="0" applyFont="1" applyFill="1" applyBorder="1" applyAlignment="1">
      <alignment horizontal="center" vertical="center"/>
    </xf>
    <xf numFmtId="0" fontId="25" fillId="7" borderId="71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/>
    </xf>
    <xf numFmtId="0" fontId="9" fillId="0" borderId="4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5" xfId="0" applyFont="1" applyFill="1" applyBorder="1"/>
    <xf numFmtId="0" fontId="9" fillId="0" borderId="5" xfId="0" applyFont="1" applyFill="1" applyBorder="1" applyAlignment="1">
      <alignment horizontal="left"/>
    </xf>
    <xf numFmtId="169" fontId="11" fillId="0" borderId="15" xfId="0" applyNumberFormat="1" applyFont="1" applyFill="1" applyBorder="1" applyAlignment="1">
      <alignment vertical="center"/>
    </xf>
    <xf numFmtId="169" fontId="11" fillId="0" borderId="4" xfId="0" applyNumberFormat="1" applyFont="1" applyFill="1" applyBorder="1" applyAlignment="1">
      <alignment vertical="center"/>
    </xf>
    <xf numFmtId="169" fontId="11" fillId="0" borderId="4" xfId="0" applyNumberFormat="1" applyFont="1" applyFill="1" applyBorder="1"/>
    <xf numFmtId="170" fontId="10" fillId="0" borderId="74" xfId="0" applyNumberFormat="1" applyFont="1" applyFill="1" applyBorder="1" applyAlignment="1">
      <alignment horizontal="right" vertical="center" wrapText="1"/>
    </xf>
    <xf numFmtId="169" fontId="11" fillId="0" borderId="18" xfId="0" applyNumberFormat="1" applyFont="1" applyFill="1" applyBorder="1"/>
    <xf numFmtId="164" fontId="11" fillId="0" borderId="132" xfId="0" applyNumberFormat="1" applyFont="1" applyFill="1" applyBorder="1"/>
    <xf numFmtId="169" fontId="11" fillId="0" borderId="109" xfId="0" applyNumberFormat="1" applyFont="1" applyFill="1" applyBorder="1"/>
    <xf numFmtId="170" fontId="10" fillId="0" borderId="54" xfId="0" applyNumberFormat="1" applyFont="1" applyFill="1" applyBorder="1" applyAlignment="1">
      <alignment horizontal="right" vertical="center" wrapText="1"/>
    </xf>
    <xf numFmtId="170" fontId="10" fillId="0" borderId="5" xfId="0" applyNumberFormat="1" applyFont="1" applyFill="1" applyBorder="1" applyAlignment="1">
      <alignment horizontal="right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169" fontId="11" fillId="0" borderId="53" xfId="0" applyNumberFormat="1" applyFont="1" applyFill="1" applyBorder="1"/>
    <xf numFmtId="170" fontId="10" fillId="0" borderId="64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/>
    <xf numFmtId="169" fontId="11" fillId="0" borderId="47" xfId="0" applyNumberFormat="1" applyFont="1" applyFill="1" applyBorder="1"/>
    <xf numFmtId="170" fontId="10" fillId="0" borderId="9" xfId="0" applyNumberFormat="1" applyFont="1" applyFill="1" applyBorder="1" applyAlignment="1">
      <alignment horizontal="right" vertical="center" wrapText="1"/>
    </xf>
    <xf numFmtId="169" fontId="11" fillId="0" borderId="14" xfId="0" applyNumberFormat="1" applyFont="1" applyFill="1" applyBorder="1"/>
    <xf numFmtId="170" fontId="10" fillId="0" borderId="94" xfId="0" applyNumberFormat="1" applyFont="1" applyFill="1" applyBorder="1" applyAlignment="1">
      <alignment horizontal="right" vertical="center" wrapText="1"/>
    </xf>
    <xf numFmtId="170" fontId="22" fillId="0" borderId="5" xfId="0" applyNumberFormat="1" applyFont="1" applyFill="1" applyBorder="1" applyAlignment="1">
      <alignment horizontal="right" vertical="center" wrapText="1"/>
    </xf>
    <xf numFmtId="0" fontId="30" fillId="0" borderId="0" xfId="0" applyFont="1" applyFill="1"/>
    <xf numFmtId="3" fontId="15" fillId="0" borderId="0" xfId="0" applyNumberFormat="1" applyFont="1" applyFill="1"/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/>
    <xf numFmtId="0" fontId="15" fillId="0" borderId="0" xfId="0" applyFont="1" applyFill="1"/>
    <xf numFmtId="0" fontId="15" fillId="0" borderId="5" xfId="0" applyFont="1" applyFill="1" applyBorder="1"/>
    <xf numFmtId="0" fontId="0" fillId="0" borderId="0" xfId="0" applyFill="1"/>
    <xf numFmtId="0" fontId="11" fillId="2" borderId="145" xfId="0" applyFont="1" applyFill="1" applyBorder="1" applyAlignment="1">
      <alignment horizontal="right" vertical="center" wrapText="1"/>
    </xf>
    <xf numFmtId="0" fontId="11" fillId="2" borderId="116" xfId="0" applyFont="1" applyFill="1" applyBorder="1" applyAlignment="1">
      <alignment horizontal="right" vertical="center" wrapText="1"/>
    </xf>
    <xf numFmtId="0" fontId="11" fillId="2" borderId="144" xfId="0" applyFont="1" applyFill="1" applyBorder="1" applyAlignment="1">
      <alignment horizontal="right" vertical="center" wrapText="1"/>
    </xf>
    <xf numFmtId="172" fontId="11" fillId="0" borderId="116" xfId="1" applyNumberFormat="1" applyFont="1" applyBorder="1" applyAlignment="1">
      <alignment horizontal="right" vertical="center" wrapText="1"/>
    </xf>
    <xf numFmtId="0" fontId="11" fillId="2" borderId="104" xfId="0" applyFont="1" applyFill="1" applyBorder="1" applyAlignment="1">
      <alignment horizontal="right" vertical="center" wrapText="1"/>
    </xf>
    <xf numFmtId="164" fontId="11" fillId="0" borderId="63" xfId="0" applyNumberFormat="1" applyFont="1" applyBorder="1" applyAlignment="1">
      <alignment vertical="center" wrapText="1"/>
    </xf>
    <xf numFmtId="3" fontId="34" fillId="0" borderId="55" xfId="0" applyNumberFormat="1" applyFont="1" applyBorder="1" applyAlignment="1">
      <alignment horizontal="right" vertical="center" wrapText="1"/>
    </xf>
    <xf numFmtId="3" fontId="34" fillId="0" borderId="24" xfId="0" applyNumberFormat="1" applyFont="1" applyBorder="1" applyAlignment="1">
      <alignment horizontal="right" vertical="center" wrapText="1"/>
    </xf>
    <xf numFmtId="4" fontId="29" fillId="0" borderId="116" xfId="0" applyNumberFormat="1" applyFont="1" applyBorder="1" applyAlignment="1">
      <alignment horizontal="right" vertical="center"/>
    </xf>
    <xf numFmtId="0" fontId="11" fillId="2" borderId="22" xfId="0" applyFont="1" applyFill="1" applyBorder="1" applyAlignment="1">
      <alignment vertical="center"/>
    </xf>
    <xf numFmtId="0" fontId="11" fillId="2" borderId="20" xfId="0" applyFont="1" applyFill="1" applyBorder="1" applyAlignment="1">
      <alignment vertical="center"/>
    </xf>
    <xf numFmtId="0" fontId="1" fillId="11" borderId="72" xfId="0" applyFont="1" applyFill="1" applyBorder="1"/>
    <xf numFmtId="0" fontId="9" fillId="12" borderId="73" xfId="0" applyFont="1" applyFill="1" applyBorder="1" applyAlignment="1">
      <alignment horizontal="center" vertical="center" wrapText="1"/>
    </xf>
    <xf numFmtId="0" fontId="10" fillId="10" borderId="71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1" fillId="2" borderId="91" xfId="0" applyFont="1" applyFill="1" applyBorder="1" applyAlignment="1">
      <alignment horizontal="center" vertical="center" wrapText="1"/>
    </xf>
    <xf numFmtId="172" fontId="11" fillId="0" borderId="91" xfId="1" applyNumberFormat="1" applyFont="1" applyBorder="1" applyAlignment="1">
      <alignment horizontal="center" vertical="center" wrapText="1"/>
    </xf>
    <xf numFmtId="164" fontId="11" fillId="0" borderId="14" xfId="0" applyNumberFormat="1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" fillId="11" borderId="72" xfId="0" applyFont="1" applyFill="1" applyBorder="1" applyAlignment="1">
      <alignment horizontal="center"/>
    </xf>
    <xf numFmtId="164" fontId="11" fillId="0" borderId="18" xfId="0" applyNumberFormat="1" applyFont="1" applyBorder="1" applyAlignment="1">
      <alignment horizontal="center" vertical="center" wrapText="1"/>
    </xf>
    <xf numFmtId="0" fontId="13" fillId="0" borderId="131" xfId="0" applyFont="1" applyBorder="1" applyAlignment="1">
      <alignment horizontal="center" vertical="center"/>
    </xf>
    <xf numFmtId="164" fontId="11" fillId="0" borderId="87" xfId="0" applyNumberFormat="1" applyFont="1" applyBorder="1" applyAlignment="1">
      <alignment horizontal="center" vertical="center" wrapText="1"/>
    </xf>
    <xf numFmtId="164" fontId="11" fillId="0" borderId="47" xfId="0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/>
    </xf>
    <xf numFmtId="4" fontId="29" fillId="0" borderId="91" xfId="0" applyNumberFormat="1" applyFont="1" applyBorder="1" applyAlignment="1">
      <alignment horizontal="center" vertical="center"/>
    </xf>
    <xf numFmtId="164" fontId="11" fillId="0" borderId="15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3" fontId="6" fillId="7" borderId="53" xfId="0" applyNumberFormat="1" applyFont="1" applyFill="1" applyBorder="1" applyAlignment="1">
      <alignment horizontal="center" vertical="center" wrapText="1"/>
    </xf>
    <xf numFmtId="3" fontId="6" fillId="7" borderId="12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172" fontId="11" fillId="0" borderId="5" xfId="1" applyNumberFormat="1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/>
    </xf>
    <xf numFmtId="164" fontId="11" fillId="0" borderId="53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164" fontId="11" fillId="0" borderId="24" xfId="0" applyNumberFormat="1" applyFont="1" applyBorder="1" applyAlignment="1">
      <alignment horizontal="center" vertical="center" wrapText="1"/>
    </xf>
    <xf numFmtId="3" fontId="6" fillId="7" borderId="71" xfId="0" applyNumberFormat="1" applyFont="1" applyFill="1" applyBorder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3" fontId="9" fillId="0" borderId="5" xfId="0" applyNumberFormat="1" applyFont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3" fontId="10" fillId="3" borderId="146" xfId="0" applyNumberFormat="1" applyFont="1" applyFill="1" applyBorder="1" applyAlignment="1">
      <alignment horizontal="center" vertical="center" wrapText="1"/>
    </xf>
    <xf numFmtId="0" fontId="11" fillId="2" borderId="101" xfId="0" applyFont="1" applyFill="1" applyBorder="1" applyAlignment="1">
      <alignment horizontal="center" vertical="center" wrapText="1"/>
    </xf>
    <xf numFmtId="0" fontId="1" fillId="0" borderId="106" xfId="0" applyFont="1" applyBorder="1" applyAlignment="1">
      <alignment horizontal="left" vertical="center" wrapText="1"/>
    </xf>
    <xf numFmtId="3" fontId="35" fillId="0" borderId="91" xfId="0" applyNumberFormat="1" applyFont="1" applyBorder="1" applyAlignment="1">
      <alignment horizontal="center" vertical="center" wrapText="1"/>
    </xf>
    <xf numFmtId="4" fontId="36" fillId="0" borderId="91" xfId="0" applyNumberFormat="1" applyFont="1" applyBorder="1" applyAlignment="1">
      <alignment horizontal="center" vertical="center"/>
    </xf>
    <xf numFmtId="0" fontId="6" fillId="9" borderId="53" xfId="0" applyFont="1" applyFill="1" applyBorder="1" applyAlignment="1">
      <alignment horizontal="center" vertical="center" wrapText="1"/>
    </xf>
    <xf numFmtId="170" fontId="10" fillId="8" borderId="54" xfId="0" applyNumberFormat="1" applyFont="1" applyFill="1" applyBorder="1" applyAlignment="1">
      <alignment horizontal="right" vertical="center" wrapText="1"/>
    </xf>
    <xf numFmtId="0" fontId="11" fillId="13" borderId="4" xfId="0" applyFont="1" applyFill="1" applyBorder="1"/>
    <xf numFmtId="169" fontId="11" fillId="8" borderId="4" xfId="0" applyNumberFormat="1" applyFont="1" applyFill="1" applyBorder="1"/>
    <xf numFmtId="0" fontId="6" fillId="9" borderId="12" xfId="0" applyFont="1" applyFill="1" applyBorder="1" applyAlignment="1">
      <alignment horizontal="center" vertical="center" wrapText="1"/>
    </xf>
    <xf numFmtId="170" fontId="10" fillId="8" borderId="13" xfId="0" applyNumberFormat="1" applyFont="1" applyFill="1" applyBorder="1" applyAlignment="1">
      <alignment horizontal="right" vertical="center" wrapText="1"/>
    </xf>
    <xf numFmtId="170" fontId="10" fillId="11" borderId="74" xfId="0" applyNumberFormat="1" applyFont="1" applyFill="1" applyBorder="1" applyAlignment="1">
      <alignment horizontal="right" vertical="center" wrapText="1"/>
    </xf>
    <xf numFmtId="0" fontId="10" fillId="14" borderId="113" xfId="0" applyFont="1" applyFill="1" applyBorder="1" applyAlignment="1">
      <alignment horizontal="left" vertical="center"/>
    </xf>
    <xf numFmtId="0" fontId="1" fillId="11" borderId="113" xfId="0" applyFont="1" applyFill="1" applyBorder="1"/>
    <xf numFmtId="0" fontId="1" fillId="11" borderId="113" xfId="0" applyFont="1" applyFill="1" applyBorder="1" applyAlignment="1">
      <alignment horizontal="center"/>
    </xf>
    <xf numFmtId="0" fontId="1" fillId="11" borderId="128" xfId="0" applyFont="1" applyFill="1" applyBorder="1"/>
    <xf numFmtId="170" fontId="10" fillId="11" borderId="90" xfId="0" applyNumberFormat="1" applyFont="1" applyFill="1" applyBorder="1" applyAlignment="1">
      <alignment horizontal="right" vertical="center" wrapText="1"/>
    </xf>
    <xf numFmtId="0" fontId="10" fillId="14" borderId="135" xfId="0" applyFont="1" applyFill="1" applyBorder="1" applyAlignment="1">
      <alignment horizontal="left" vertical="center"/>
    </xf>
    <xf numFmtId="0" fontId="1" fillId="11" borderId="135" xfId="0" applyFont="1" applyFill="1" applyBorder="1"/>
    <xf numFmtId="0" fontId="1" fillId="11" borderId="135" xfId="0" applyFont="1" applyFill="1" applyBorder="1" applyAlignment="1">
      <alignment horizontal="center"/>
    </xf>
    <xf numFmtId="0" fontId="1" fillId="11" borderId="136" xfId="0" applyFont="1" applyFill="1" applyBorder="1"/>
    <xf numFmtId="170" fontId="10" fillId="11" borderId="105" xfId="0" applyNumberFormat="1" applyFont="1" applyFill="1" applyBorder="1" applyAlignment="1">
      <alignment horizontal="right" vertical="center" wrapText="1"/>
    </xf>
    <xf numFmtId="0" fontId="10" fillId="14" borderId="139" xfId="0" applyFont="1" applyFill="1" applyBorder="1" applyAlignment="1">
      <alignment horizontal="left" vertical="center"/>
    </xf>
    <xf numFmtId="0" fontId="1" fillId="11" borderId="139" xfId="0" applyFont="1" applyFill="1" applyBorder="1"/>
    <xf numFmtId="0" fontId="1" fillId="11" borderId="66" xfId="0" applyFont="1" applyFill="1" applyBorder="1" applyAlignment="1">
      <alignment horizontal="center"/>
    </xf>
    <xf numFmtId="0" fontId="1" fillId="11" borderId="140" xfId="0" applyFont="1" applyFill="1" applyBorder="1"/>
    <xf numFmtId="170" fontId="10" fillId="11" borderId="126" xfId="0" applyNumberFormat="1" applyFont="1" applyFill="1" applyBorder="1" applyAlignment="1">
      <alignment horizontal="right" vertical="center" wrapText="1"/>
    </xf>
    <xf numFmtId="0" fontId="25" fillId="10" borderId="72" xfId="0" applyFont="1" applyFill="1" applyBorder="1" applyAlignment="1">
      <alignment horizontal="center" vertical="center"/>
    </xf>
    <xf numFmtId="14" fontId="11" fillId="0" borderId="96" xfId="1" applyNumberFormat="1" applyFont="1" applyBorder="1" applyAlignment="1">
      <alignment horizontal="right" vertical="center" wrapText="1"/>
    </xf>
    <xf numFmtId="14" fontId="34" fillId="0" borderId="24" xfId="0" applyNumberFormat="1" applyFont="1" applyBorder="1" applyAlignment="1">
      <alignment horizontal="center" vertical="center" wrapText="1"/>
    </xf>
    <xf numFmtId="4" fontId="11" fillId="0" borderId="98" xfId="1" applyNumberFormat="1" applyFont="1" applyBorder="1" applyAlignment="1">
      <alignment horizontal="right" vertical="center" wrapText="1"/>
    </xf>
    <xf numFmtId="4" fontId="11" fillId="0" borderId="96" xfId="1" applyNumberFormat="1" applyFont="1" applyBorder="1" applyAlignment="1">
      <alignment horizontal="right" vertical="center" wrapText="1"/>
    </xf>
    <xf numFmtId="4" fontId="34" fillId="0" borderId="91" xfId="0" applyNumberFormat="1" applyFont="1" applyBorder="1" applyAlignment="1">
      <alignment horizontal="center" vertical="center" wrapText="1"/>
    </xf>
    <xf numFmtId="172" fontId="27" fillId="0" borderId="104" xfId="1" applyNumberFormat="1" applyFont="1" applyBorder="1" applyAlignment="1">
      <alignment horizontal="right" vertical="center" wrapText="1"/>
    </xf>
    <xf numFmtId="166" fontId="32" fillId="0" borderId="91" xfId="1" applyNumberFormat="1" applyFont="1" applyBorder="1" applyAlignment="1">
      <alignment horizontal="right" vertical="center" wrapText="1"/>
    </xf>
    <xf numFmtId="172" fontId="27" fillId="0" borderId="91" xfId="1" applyNumberFormat="1" applyFont="1" applyBorder="1" applyAlignment="1">
      <alignment horizontal="right" vertical="center" wrapText="1"/>
    </xf>
    <xf numFmtId="172" fontId="32" fillId="0" borderId="91" xfId="1" applyNumberFormat="1" applyFont="1" applyBorder="1" applyAlignment="1">
      <alignment horizontal="right" vertical="center" wrapText="1"/>
    </xf>
    <xf numFmtId="3" fontId="11" fillId="2" borderId="5" xfId="1" applyNumberFormat="1" applyFont="1" applyFill="1" applyAlignment="1">
      <alignment wrapText="1"/>
    </xf>
    <xf numFmtId="3" fontId="11" fillId="2" borderId="5" xfId="1" applyNumberFormat="1" applyFont="1" applyFill="1" applyAlignment="1">
      <alignment vertical="center" wrapText="1"/>
    </xf>
    <xf numFmtId="3" fontId="11" fillId="2" borderId="86" xfId="1" applyNumberFormat="1" applyFont="1" applyFill="1" applyBorder="1" applyAlignment="1">
      <alignment wrapText="1"/>
    </xf>
    <xf numFmtId="3" fontId="27" fillId="3" borderId="73" xfId="1" applyNumberFormat="1" applyFont="1" applyFill="1" applyBorder="1" applyAlignment="1">
      <alignment vertical="center" wrapText="1"/>
    </xf>
    <xf numFmtId="3" fontId="12" fillId="0" borderId="4" xfId="0" applyNumberFormat="1" applyFont="1" applyBorder="1" applyAlignment="1">
      <alignment vertical="center" wrapText="1"/>
    </xf>
    <xf numFmtId="3" fontId="27" fillId="3" borderId="4" xfId="1" applyNumberFormat="1" applyFont="1" applyFill="1" applyBorder="1" applyAlignment="1">
      <alignment vertical="center" wrapText="1"/>
    </xf>
    <xf numFmtId="3" fontId="11" fillId="0" borderId="102" xfId="1" applyNumberFormat="1" applyFont="1" applyBorder="1" applyAlignment="1">
      <alignment vertical="center" wrapText="1"/>
    </xf>
    <xf numFmtId="3" fontId="27" fillId="3" borderId="91" xfId="1" applyNumberFormat="1" applyFont="1" applyFill="1" applyBorder="1" applyAlignment="1">
      <alignment vertical="center" wrapText="1"/>
    </xf>
    <xf numFmtId="3" fontId="11" fillId="0" borderId="91" xfId="1" applyNumberFormat="1" applyFont="1" applyBorder="1" applyAlignment="1">
      <alignment vertical="center" wrapText="1"/>
    </xf>
    <xf numFmtId="3" fontId="11" fillId="2" borderId="91" xfId="1" applyNumberFormat="1" applyFont="1" applyFill="1" applyBorder="1" applyAlignment="1">
      <alignment vertical="center" wrapText="1"/>
    </xf>
    <xf numFmtId="3" fontId="27" fillId="3" borderId="83" xfId="1" applyNumberFormat="1" applyFont="1" applyFill="1" applyBorder="1" applyAlignment="1">
      <alignment vertical="center" wrapText="1"/>
    </xf>
    <xf numFmtId="3" fontId="2" fillId="2" borderId="5" xfId="1" applyNumberFormat="1" applyFont="1" applyFill="1" applyAlignment="1">
      <alignment wrapText="1"/>
    </xf>
    <xf numFmtId="3" fontId="2" fillId="2" borderId="5" xfId="1" applyNumberFormat="1" applyFont="1" applyFill="1" applyAlignment="1">
      <alignment vertical="center" wrapText="1"/>
    </xf>
    <xf numFmtId="3" fontId="4" fillId="0" borderId="5" xfId="1" applyNumberFormat="1" applyFont="1" applyAlignment="1"/>
    <xf numFmtId="3" fontId="37" fillId="0" borderId="5" xfId="1" applyNumberFormat="1" applyFont="1" applyAlignment="1">
      <alignment horizontal="center" vertical="center" wrapText="1"/>
    </xf>
    <xf numFmtId="164" fontId="37" fillId="0" borderId="5" xfId="1" applyNumberFormat="1" applyFont="1" applyAlignment="1">
      <alignment horizontal="center" vertical="center" wrapText="1"/>
    </xf>
    <xf numFmtId="3" fontId="37" fillId="0" borderId="5" xfId="1" applyNumberFormat="1" applyFont="1" applyAlignment="1">
      <alignment vertical="center" wrapText="1"/>
    </xf>
    <xf numFmtId="164" fontId="37" fillId="0" borderId="5" xfId="1" applyNumberFormat="1" applyFont="1" applyAlignment="1">
      <alignment vertical="center" wrapText="1"/>
    </xf>
    <xf numFmtId="164" fontId="37" fillId="0" borderId="5" xfId="1" applyNumberFormat="1" applyFont="1" applyAlignment="1">
      <alignment horizontal="right" vertical="center" wrapText="1"/>
    </xf>
    <xf numFmtId="3" fontId="38" fillId="0" borderId="5" xfId="1" applyNumberFormat="1" applyFont="1" applyAlignment="1">
      <alignment horizontal="left" vertical="center" wrapText="1"/>
    </xf>
    <xf numFmtId="165" fontId="38" fillId="0" borderId="5" xfId="1" applyNumberFormat="1" applyFont="1" applyAlignment="1">
      <alignment horizontal="right" vertical="center" wrapText="1"/>
    </xf>
    <xf numFmtId="14" fontId="38" fillId="0" borderId="5" xfId="1" applyNumberFormat="1" applyFont="1" applyAlignment="1">
      <alignment horizontal="right" vertical="center" wrapText="1"/>
    </xf>
    <xf numFmtId="3" fontId="38" fillId="0" borderId="5" xfId="1" applyNumberFormat="1" applyFont="1" applyAlignment="1">
      <alignment horizontal="right" vertical="center" wrapText="1"/>
    </xf>
    <xf numFmtId="3" fontId="38" fillId="0" borderId="5" xfId="1" applyNumberFormat="1" applyFont="1" applyAlignment="1">
      <alignment vertical="center" wrapText="1"/>
    </xf>
    <xf numFmtId="0" fontId="39" fillId="0" borderId="5" xfId="1" applyFont="1" applyAlignment="1">
      <alignment horizontal="right"/>
    </xf>
    <xf numFmtId="0" fontId="40" fillId="0" borderId="5" xfId="1" applyFont="1" applyAlignment="1">
      <alignment horizontal="right"/>
    </xf>
    <xf numFmtId="0" fontId="40" fillId="0" borderId="5" xfId="1" applyFont="1"/>
    <xf numFmtId="3" fontId="41" fillId="0" borderId="5" xfId="1" applyNumberFormat="1" applyFont="1" applyAlignment="1">
      <alignment vertical="top"/>
    </xf>
    <xf numFmtId="3" fontId="38" fillId="0" borderId="5" xfId="1" applyNumberFormat="1" applyFont="1" applyAlignment="1">
      <alignment horizontal="left" vertical="center"/>
    </xf>
    <xf numFmtId="164" fontId="38" fillId="0" borderId="5" xfId="1" applyNumberFormat="1" applyFont="1" applyAlignment="1">
      <alignment horizontal="right" vertical="center" wrapText="1"/>
    </xf>
    <xf numFmtId="166" fontId="38" fillId="0" borderId="5" xfId="1" applyNumberFormat="1" applyFont="1" applyAlignment="1">
      <alignment horizontal="right" vertical="center" wrapText="1"/>
    </xf>
    <xf numFmtId="3" fontId="10" fillId="11" borderId="94" xfId="0" applyNumberFormat="1" applyFont="1" applyFill="1" applyBorder="1" applyAlignment="1">
      <alignment horizontal="center" vertical="center" wrapText="1"/>
    </xf>
    <xf numFmtId="167" fontId="12" fillId="0" borderId="99" xfId="1" applyNumberFormat="1" applyFont="1" applyBorder="1" applyAlignment="1">
      <alignment horizontal="center" vertical="center" wrapText="1"/>
    </xf>
    <xf numFmtId="167" fontId="12" fillId="0" borderId="100" xfId="1" applyNumberFormat="1" applyFont="1" applyBorder="1" applyAlignment="1">
      <alignment horizontal="center" vertical="center" wrapText="1"/>
    </xf>
    <xf numFmtId="167" fontId="12" fillId="0" borderId="101" xfId="1" applyNumberFormat="1" applyFont="1" applyBorder="1" applyAlignment="1">
      <alignment horizontal="center" vertical="center" wrapText="1"/>
    </xf>
    <xf numFmtId="3" fontId="11" fillId="3" borderId="99" xfId="1" applyNumberFormat="1" applyFont="1" applyFill="1" applyBorder="1" applyAlignment="1">
      <alignment horizontal="center" vertical="center" wrapText="1"/>
    </xf>
    <xf numFmtId="3" fontId="11" fillId="3" borderId="100" xfId="1" applyNumberFormat="1" applyFont="1" applyFill="1" applyBorder="1" applyAlignment="1">
      <alignment horizontal="center" vertical="center" wrapText="1"/>
    </xf>
    <xf numFmtId="3" fontId="11" fillId="3" borderId="101" xfId="1" applyNumberFormat="1" applyFont="1" applyFill="1" applyBorder="1" applyAlignment="1">
      <alignment horizontal="center" vertical="center" wrapText="1"/>
    </xf>
    <xf numFmtId="0" fontId="26" fillId="2" borderId="5" xfId="1" applyFont="1" applyFill="1" applyAlignment="1">
      <alignment horizontal="center"/>
    </xf>
    <xf numFmtId="0" fontId="16" fillId="0" borderId="5" xfId="1" applyFont="1"/>
    <xf numFmtId="0" fontId="26" fillId="2" borderId="5" xfId="1" applyFont="1" applyFill="1" applyAlignment="1">
      <alignment horizontal="center" vertical="center"/>
    </xf>
    <xf numFmtId="3" fontId="27" fillId="3" borderId="91" xfId="1" applyNumberFormat="1" applyFont="1" applyFill="1" applyBorder="1" applyAlignment="1">
      <alignment horizontal="left" vertical="center"/>
    </xf>
    <xf numFmtId="0" fontId="32" fillId="0" borderId="91" xfId="1" applyFont="1" applyBorder="1"/>
    <xf numFmtId="167" fontId="12" fillId="0" borderId="118" xfId="1" applyNumberFormat="1" applyFont="1" applyBorder="1" applyAlignment="1">
      <alignment horizontal="center" vertical="center" wrapText="1"/>
    </xf>
    <xf numFmtId="167" fontId="12" fillId="0" borderId="121" xfId="1" applyNumberFormat="1" applyFont="1" applyBorder="1" applyAlignment="1">
      <alignment horizontal="center" vertical="center" wrapText="1"/>
    </xf>
    <xf numFmtId="167" fontId="12" fillId="0" borderId="114" xfId="1" applyNumberFormat="1" applyFont="1" applyBorder="1" applyAlignment="1">
      <alignment horizontal="center" vertical="center" wrapText="1"/>
    </xf>
    <xf numFmtId="167" fontId="12" fillId="0" borderId="115" xfId="1" applyNumberFormat="1" applyFont="1" applyBorder="1" applyAlignment="1">
      <alignment horizontal="center" vertical="center" wrapText="1"/>
    </xf>
    <xf numFmtId="3" fontId="11" fillId="3" borderId="111" xfId="1" applyNumberFormat="1" applyFont="1" applyFill="1" applyBorder="1" applyAlignment="1">
      <alignment horizontal="center" vertical="center" wrapText="1"/>
    </xf>
    <xf numFmtId="3" fontId="11" fillId="3" borderId="95" xfId="1" applyNumberFormat="1" applyFont="1" applyFill="1" applyBorder="1" applyAlignment="1">
      <alignment horizontal="center" vertical="center" wrapText="1"/>
    </xf>
    <xf numFmtId="3" fontId="11" fillId="3" borderId="78" xfId="1" applyNumberFormat="1" applyFont="1" applyFill="1" applyBorder="1" applyAlignment="1">
      <alignment horizontal="center" vertical="center" wrapText="1"/>
    </xf>
    <xf numFmtId="0" fontId="33" fillId="0" borderId="103" xfId="0" applyFont="1" applyBorder="1" applyAlignment="1">
      <alignment horizontal="center" vertical="center" wrapText="1"/>
    </xf>
    <xf numFmtId="0" fontId="33" fillId="0" borderId="114" xfId="0" applyFont="1" applyBorder="1" applyAlignment="1">
      <alignment horizontal="center" vertical="center" wrapText="1"/>
    </xf>
    <xf numFmtId="0" fontId="33" fillId="0" borderId="120" xfId="0" applyFont="1" applyBorder="1" applyAlignment="1">
      <alignment horizontal="center" vertical="center" wrapText="1"/>
    </xf>
    <xf numFmtId="3" fontId="34" fillId="0" borderId="144" xfId="0" applyNumberFormat="1" applyFont="1" applyBorder="1" applyAlignment="1">
      <alignment horizontal="center" vertical="center" wrapText="1"/>
    </xf>
    <xf numFmtId="3" fontId="34" fillId="0" borderId="145" xfId="0" applyNumberFormat="1" applyFont="1" applyBorder="1" applyAlignment="1">
      <alignment horizontal="center" vertical="center" wrapText="1"/>
    </xf>
    <xf numFmtId="3" fontId="34" fillId="0" borderId="55" xfId="0" applyNumberFormat="1" applyFont="1" applyBorder="1" applyAlignment="1">
      <alignment horizontal="center" vertical="center" wrapText="1"/>
    </xf>
    <xf numFmtId="167" fontId="12" fillId="0" borderId="18" xfId="1" applyNumberFormat="1" applyFont="1" applyBorder="1" applyAlignment="1">
      <alignment horizontal="center" vertical="center" wrapText="1"/>
    </xf>
    <xf numFmtId="0" fontId="34" fillId="0" borderId="91" xfId="0" applyFont="1" applyBorder="1" applyAlignment="1">
      <alignment horizontal="center" vertical="center" wrapText="1"/>
    </xf>
    <xf numFmtId="167" fontId="12" fillId="0" borderId="91" xfId="1" applyNumberFormat="1" applyFont="1" applyBorder="1" applyAlignment="1">
      <alignment horizontal="center" vertical="center" wrapText="1"/>
    </xf>
    <xf numFmtId="3" fontId="27" fillId="3" borderId="80" xfId="1" applyNumberFormat="1" applyFont="1" applyFill="1" applyBorder="1" applyAlignment="1">
      <alignment horizontal="left" vertical="center" wrapText="1"/>
    </xf>
    <xf numFmtId="0" fontId="32" fillId="0" borderId="81" xfId="1" applyFont="1" applyBorder="1"/>
    <xf numFmtId="0" fontId="32" fillId="0" borderId="82" xfId="1" applyFont="1" applyBorder="1"/>
    <xf numFmtId="167" fontId="12" fillId="0" borderId="15" xfId="1" applyNumberFormat="1" applyFont="1" applyBorder="1" applyAlignment="1">
      <alignment horizontal="center" vertical="center" wrapText="1"/>
    </xf>
    <xf numFmtId="3" fontId="27" fillId="3" borderId="79" xfId="1" applyNumberFormat="1" applyFont="1" applyFill="1" applyBorder="1" applyAlignment="1">
      <alignment horizontal="left" vertical="center"/>
    </xf>
    <xf numFmtId="0" fontId="32" fillId="0" borderId="19" xfId="1" applyFont="1" applyBorder="1"/>
    <xf numFmtId="0" fontId="32" fillId="0" borderId="88" xfId="1" applyFont="1" applyBorder="1" applyAlignment="1">
      <alignment vertical="center"/>
    </xf>
    <xf numFmtId="0" fontId="32" fillId="0" borderId="5" xfId="1" applyFont="1" applyAlignment="1">
      <alignment vertical="center"/>
    </xf>
    <xf numFmtId="0" fontId="32" fillId="0" borderId="84" xfId="1" applyFont="1" applyBorder="1"/>
    <xf numFmtId="0" fontId="32" fillId="0" borderId="22" xfId="1" applyFont="1" applyBorder="1"/>
    <xf numFmtId="164" fontId="29" fillId="0" borderId="117" xfId="1" applyNumberFormat="1" applyFont="1" applyBorder="1" applyAlignment="1">
      <alignment horizontal="center" vertical="center" wrapText="1"/>
    </xf>
    <xf numFmtId="164" fontId="29" fillId="0" borderId="118" xfId="1" applyNumberFormat="1" applyFont="1" applyBorder="1" applyAlignment="1">
      <alignment horizontal="center" vertical="center" wrapText="1"/>
    </xf>
    <xf numFmtId="164" fontId="29" fillId="0" borderId="119" xfId="1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0" fillId="6" borderId="43" xfId="0" applyFont="1" applyFill="1" applyBorder="1" applyAlignment="1">
      <alignment horizontal="left"/>
    </xf>
    <xf numFmtId="0" fontId="1" fillId="0" borderId="26" xfId="0" applyFont="1" applyBorder="1"/>
    <xf numFmtId="0" fontId="1" fillId="0" borderId="25" xfId="0" applyFont="1" applyBorder="1"/>
    <xf numFmtId="0" fontId="9" fillId="0" borderId="45" xfId="0" applyFont="1" applyBorder="1" applyAlignment="1">
      <alignment horizontal="left" vertical="center" wrapText="1"/>
    </xf>
    <xf numFmtId="0" fontId="1" fillId="0" borderId="42" xfId="0" applyFont="1" applyBorder="1"/>
    <xf numFmtId="0" fontId="7" fillId="2" borderId="29" xfId="0" applyFont="1" applyFill="1" applyBorder="1" applyAlignment="1">
      <alignment horizontal="center"/>
    </xf>
    <xf numFmtId="0" fontId="1" fillId="0" borderId="30" xfId="0" applyFont="1" applyBorder="1"/>
    <xf numFmtId="0" fontId="1" fillId="0" borderId="31" xfId="0" applyFont="1" applyBorder="1"/>
    <xf numFmtId="0" fontId="9" fillId="0" borderId="40" xfId="0" applyFont="1" applyBorder="1" applyAlignment="1">
      <alignment vertical="center" wrapText="1"/>
    </xf>
    <xf numFmtId="0" fontId="1" fillId="0" borderId="40" xfId="0" applyFont="1" applyBorder="1"/>
    <xf numFmtId="0" fontId="9" fillId="0" borderId="39" xfId="0" applyFont="1" applyBorder="1" applyAlignment="1">
      <alignment horizontal="center" vertical="center" wrapText="1"/>
    </xf>
    <xf numFmtId="0" fontId="1" fillId="0" borderId="39" xfId="0" applyFont="1" applyBorder="1"/>
    <xf numFmtId="0" fontId="1" fillId="0" borderId="41" xfId="0" applyFont="1" applyBorder="1"/>
    <xf numFmtId="0" fontId="9" fillId="0" borderId="44" xfId="0" applyFont="1" applyBorder="1" applyAlignment="1">
      <alignment horizontal="center" vertical="center" wrapText="1"/>
    </xf>
    <xf numFmtId="0" fontId="1" fillId="0" borderId="46" xfId="0" applyFont="1" applyBorder="1"/>
    <xf numFmtId="0" fontId="9" fillId="0" borderId="16" xfId="0" applyFont="1" applyBorder="1" applyAlignment="1">
      <alignment horizontal="left" vertical="center" wrapText="1"/>
    </xf>
    <xf numFmtId="0" fontId="1" fillId="0" borderId="16" xfId="0" applyFont="1" applyBorder="1"/>
    <xf numFmtId="0" fontId="9" fillId="0" borderId="40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/EMPRESAS/CLAUDIA/AUXILIAR%20DE%20JUSTICIA/1.%20PROCESOS%20DRA.%20CLAUDIA%20RAMIREZ/C.I%20FLORES%20LA%20FRAGANCIA%20LTDA/CYG/LA%20FRAGANCIA%20CALIFICACION%20Y%20GRADUACION-%20DERECHOS%20DE%20VOTO.1807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IFICACION Y GRADUACION"/>
      <sheetName val="DERECHOS DE VOTO "/>
      <sheetName val="820 CALIFICACION Y GRADUACION "/>
      <sheetName val="Hoja1"/>
    </sheetNames>
    <sheetDataSet>
      <sheetData sheetId="0">
        <row r="56">
          <cell r="A56" t="str">
            <v>CLAUDIA MARCELA RAMIREZ BERMUDEZ</v>
          </cell>
        </row>
        <row r="57">
          <cell r="A57" t="str">
            <v>C.C. 52.268.018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S288"/>
  <sheetViews>
    <sheetView showGridLines="0" tabSelected="1" zoomScale="85" zoomScaleNormal="85" workbookViewId="0">
      <pane xSplit="1" topLeftCell="B1" activePane="topRight" state="frozen"/>
      <selection activeCell="A4" sqref="A4"/>
      <selection pane="topRight" activeCell="Q9" sqref="Q9"/>
    </sheetView>
  </sheetViews>
  <sheetFormatPr baseColWidth="10" defaultColWidth="12.5703125" defaultRowHeight="15" customHeight="1"/>
  <cols>
    <col min="1" max="1" width="11.5703125" style="229" customWidth="1"/>
    <col min="2" max="2" width="5.5703125" style="229" customWidth="1"/>
    <col min="3" max="3" width="22.28515625" style="229" customWidth="1"/>
    <col min="4" max="4" width="12.5703125" style="229" customWidth="1"/>
    <col min="5" max="5" width="18.5703125" style="229" customWidth="1"/>
    <col min="6" max="6" width="9.85546875" style="229" customWidth="1"/>
    <col min="7" max="7" width="10.42578125" style="229" customWidth="1"/>
    <col min="8" max="8" width="10" style="229" customWidth="1"/>
    <col min="9" max="9" width="17.140625" style="229" customWidth="1"/>
    <col min="10" max="10" width="19.7109375" style="243" customWidth="1"/>
    <col min="11" max="11" width="20.85546875" style="243" customWidth="1"/>
    <col min="12" max="12" width="13.28515625" style="304" customWidth="1"/>
    <col min="13" max="13" width="11.5703125" style="304" customWidth="1"/>
    <col min="14" max="14" width="11.42578125" style="304" customWidth="1"/>
    <col min="15" max="15" width="15.42578125" style="560" customWidth="1"/>
    <col min="16" max="16" width="15" style="560" customWidth="1"/>
    <col min="17" max="17" width="17.28515625" style="243" customWidth="1"/>
    <col min="18" max="18" width="11.5703125" style="243" customWidth="1"/>
    <col min="19" max="38" width="37.85546875" style="229" customWidth="1"/>
    <col min="39" max="16384" width="12.5703125" style="229"/>
  </cols>
  <sheetData>
    <row r="1" spans="1:18" ht="14.25" customHeight="1">
      <c r="A1" s="585" t="s">
        <v>0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</row>
    <row r="2" spans="1:18" ht="13.5" customHeight="1">
      <c r="A2" s="585" t="s">
        <v>213</v>
      </c>
      <c r="B2" s="586"/>
      <c r="C2" s="586"/>
      <c r="D2" s="586"/>
      <c r="E2" s="586"/>
      <c r="F2" s="586"/>
      <c r="G2" s="586"/>
      <c r="H2" s="586"/>
      <c r="I2" s="586"/>
      <c r="J2" s="586"/>
      <c r="K2" s="586"/>
      <c r="L2" s="586"/>
      <c r="M2" s="586"/>
      <c r="N2" s="586"/>
      <c r="O2" s="586"/>
      <c r="P2" s="586"/>
      <c r="Q2" s="586"/>
      <c r="R2" s="586"/>
    </row>
    <row r="3" spans="1:18" ht="15.75" customHeight="1">
      <c r="A3" s="587" t="str">
        <f>+'CALIFICACION Y GRADUACION EGR'!A4:I4</f>
        <v>NIT  900.640.302-1</v>
      </c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586"/>
      <c r="Q3" s="586"/>
      <c r="R3" s="586"/>
    </row>
    <row r="4" spans="1:18" ht="14.25" customHeight="1" thickBot="1">
      <c r="A4" s="230"/>
      <c r="B4" s="231"/>
      <c r="C4" s="232"/>
      <c r="D4" s="233"/>
      <c r="E4" s="234"/>
      <c r="F4" s="231"/>
      <c r="G4" s="233"/>
      <c r="H4" s="231"/>
      <c r="I4" s="235"/>
      <c r="J4" s="236"/>
      <c r="K4" s="236"/>
      <c r="L4" s="237"/>
      <c r="M4" s="237"/>
      <c r="N4" s="237"/>
      <c r="O4" s="547"/>
      <c r="P4" s="548"/>
      <c r="Q4" s="234"/>
      <c r="R4" s="238"/>
    </row>
    <row r="5" spans="1:18" s="243" customFormat="1" ht="22.5" customHeight="1" thickBot="1">
      <c r="A5" s="239">
        <v>1</v>
      </c>
      <c r="B5" s="240">
        <v>2</v>
      </c>
      <c r="C5" s="241">
        <v>3</v>
      </c>
      <c r="D5" s="240">
        <v>4</v>
      </c>
      <c r="E5" s="240">
        <v>5</v>
      </c>
      <c r="F5" s="240">
        <v>6</v>
      </c>
      <c r="G5" s="240">
        <v>7</v>
      </c>
      <c r="H5" s="240">
        <v>8</v>
      </c>
      <c r="I5" s="240">
        <v>9</v>
      </c>
      <c r="J5" s="240">
        <v>10</v>
      </c>
      <c r="K5" s="240">
        <v>11</v>
      </c>
      <c r="L5" s="240">
        <v>12</v>
      </c>
      <c r="M5" s="240"/>
      <c r="N5" s="240"/>
      <c r="O5" s="549">
        <v>13</v>
      </c>
      <c r="P5" s="549">
        <v>14</v>
      </c>
      <c r="Q5" s="240">
        <v>15</v>
      </c>
      <c r="R5" s="242">
        <v>16</v>
      </c>
    </row>
    <row r="6" spans="1:18" s="250" customFormat="1" ht="109.5" customHeight="1" thickBot="1">
      <c r="A6" s="244" t="s">
        <v>1</v>
      </c>
      <c r="B6" s="245" t="s">
        <v>2</v>
      </c>
      <c r="C6" s="246" t="s">
        <v>3</v>
      </c>
      <c r="D6" s="245" t="s">
        <v>4</v>
      </c>
      <c r="E6" s="245" t="s">
        <v>5</v>
      </c>
      <c r="F6" s="245" t="s">
        <v>6</v>
      </c>
      <c r="G6" s="245" t="s">
        <v>7</v>
      </c>
      <c r="H6" s="245" t="s">
        <v>8</v>
      </c>
      <c r="I6" s="245" t="s">
        <v>9</v>
      </c>
      <c r="J6" s="247" t="s">
        <v>10</v>
      </c>
      <c r="K6" s="247" t="s">
        <v>11</v>
      </c>
      <c r="L6" s="248" t="s">
        <v>12</v>
      </c>
      <c r="M6" s="248" t="s">
        <v>332</v>
      </c>
      <c r="N6" s="248" t="s">
        <v>333</v>
      </c>
      <c r="O6" s="550" t="s">
        <v>13</v>
      </c>
      <c r="P6" s="550" t="s">
        <v>14</v>
      </c>
      <c r="Q6" s="245" t="s">
        <v>15</v>
      </c>
      <c r="R6" s="249" t="s">
        <v>16</v>
      </c>
    </row>
    <row r="7" spans="1:18" ht="30.75" customHeight="1">
      <c r="A7" s="334" t="s">
        <v>17</v>
      </c>
      <c r="B7" s="282">
        <v>1</v>
      </c>
      <c r="C7" s="282" t="s">
        <v>136</v>
      </c>
      <c r="D7" s="257">
        <v>79521384</v>
      </c>
      <c r="E7" s="282" t="s">
        <v>298</v>
      </c>
      <c r="F7" s="282" t="s">
        <v>121</v>
      </c>
      <c r="G7" s="283" t="s">
        <v>122</v>
      </c>
      <c r="H7" s="282" t="s">
        <v>137</v>
      </c>
      <c r="I7" s="357" t="s">
        <v>195</v>
      </c>
      <c r="J7" s="252">
        <v>1467361</v>
      </c>
      <c r="K7" s="253">
        <v>1467361</v>
      </c>
      <c r="L7" s="254">
        <v>45230</v>
      </c>
      <c r="M7" s="300">
        <v>136.44999999999999</v>
      </c>
      <c r="N7" s="300">
        <v>146.24</v>
      </c>
      <c r="O7" s="551">
        <f>((N7/M7)*K7)</f>
        <v>1572641.0600219865</v>
      </c>
      <c r="P7" s="551">
        <f>+O7</f>
        <v>1572641.0600219865</v>
      </c>
      <c r="Q7" s="253">
        <f>+P7</f>
        <v>1572641.0600219865</v>
      </c>
      <c r="R7" s="306">
        <f>+Q7/$Q$100</f>
        <v>1.4609155324891789E-2</v>
      </c>
    </row>
    <row r="8" spans="1:18" ht="42" customHeight="1">
      <c r="A8" s="588" t="s">
        <v>19</v>
      </c>
      <c r="B8" s="589"/>
      <c r="C8" s="589"/>
      <c r="D8" s="589"/>
      <c r="E8" s="589"/>
      <c r="F8" s="589"/>
      <c r="G8" s="589"/>
      <c r="H8" s="589"/>
      <c r="I8" s="589"/>
      <c r="J8" s="362">
        <f>SUM(J7:J7)</f>
        <v>1467361</v>
      </c>
      <c r="K8" s="363">
        <f>SUM(K7:K7)</f>
        <v>1467361</v>
      </c>
      <c r="L8" s="364"/>
      <c r="M8" s="365"/>
      <c r="N8" s="365"/>
      <c r="O8" s="552">
        <f>SUM(O7:O7)</f>
        <v>1572641.0600219865</v>
      </c>
      <c r="P8" s="552">
        <f>SUM(P7:P7)</f>
        <v>1572641.0600219865</v>
      </c>
      <c r="Q8" s="366">
        <f>SUM(Q7:Q7)</f>
        <v>1572641.0600219865</v>
      </c>
      <c r="R8" s="367">
        <f>SUM(R7:R7)</f>
        <v>1.4609155324891789E-2</v>
      </c>
    </row>
    <row r="9" spans="1:18" ht="36">
      <c r="A9" s="583" t="s">
        <v>135</v>
      </c>
      <c r="B9" s="580">
        <v>2</v>
      </c>
      <c r="C9" s="580" t="s">
        <v>215</v>
      </c>
      <c r="D9" s="580" t="s">
        <v>138</v>
      </c>
      <c r="E9" s="580" t="s">
        <v>205</v>
      </c>
      <c r="F9" s="592" t="s">
        <v>121</v>
      </c>
      <c r="G9" s="590" t="s">
        <v>122</v>
      </c>
      <c r="H9" s="580" t="s">
        <v>123</v>
      </c>
      <c r="I9" s="358" t="s">
        <v>142</v>
      </c>
      <c r="J9" s="319">
        <v>40000</v>
      </c>
      <c r="K9" s="319">
        <v>40000</v>
      </c>
      <c r="L9" s="317">
        <v>44897</v>
      </c>
      <c r="M9" s="540">
        <v>126.03</v>
      </c>
      <c r="N9" s="540">
        <v>146.24</v>
      </c>
      <c r="O9" s="551">
        <f>((N9/M9)*K9)</f>
        <v>46414.345790684762</v>
      </c>
      <c r="P9" s="553">
        <f>+O9</f>
        <v>46414.345790684762</v>
      </c>
      <c r="Q9" s="543">
        <f>SUM(P9:P18)</f>
        <v>498793.7503594748</v>
      </c>
      <c r="R9" s="544">
        <f>+Q9/$Q$100</f>
        <v>4.6335782266711204E-3</v>
      </c>
    </row>
    <row r="10" spans="1:18" ht="36">
      <c r="A10" s="583"/>
      <c r="B10" s="580"/>
      <c r="C10" s="580"/>
      <c r="D10" s="580"/>
      <c r="E10" s="580"/>
      <c r="F10" s="592"/>
      <c r="G10" s="590"/>
      <c r="H10" s="580"/>
      <c r="I10" s="353" t="s">
        <v>148</v>
      </c>
      <c r="J10" s="319">
        <v>40000</v>
      </c>
      <c r="K10" s="319">
        <v>40000</v>
      </c>
      <c r="L10" s="323">
        <v>44928</v>
      </c>
      <c r="M10" s="324">
        <v>128.27000000000001</v>
      </c>
      <c r="N10" s="324">
        <v>146.24</v>
      </c>
      <c r="O10" s="551">
        <f t="shared" ref="O10:O73" si="0">((N10/M10)*K10)</f>
        <v>45603.804474935678</v>
      </c>
      <c r="P10" s="553">
        <f t="shared" ref="P10:P73" si="1">+O10</f>
        <v>45603.804474935678</v>
      </c>
      <c r="Q10" s="319"/>
      <c r="R10" s="306"/>
    </row>
    <row r="11" spans="1:18" ht="36">
      <c r="A11" s="583"/>
      <c r="B11" s="580"/>
      <c r="C11" s="580"/>
      <c r="D11" s="580"/>
      <c r="E11" s="580"/>
      <c r="F11" s="592"/>
      <c r="G11" s="590"/>
      <c r="H11" s="580"/>
      <c r="I11" s="353" t="s">
        <v>152</v>
      </c>
      <c r="J11" s="319">
        <v>46500</v>
      </c>
      <c r="K11" s="319">
        <v>46500</v>
      </c>
      <c r="L11" s="323">
        <v>44959</v>
      </c>
      <c r="M11" s="324">
        <v>130.4</v>
      </c>
      <c r="N11" s="324">
        <v>146.24</v>
      </c>
      <c r="O11" s="551">
        <f t="shared" si="0"/>
        <v>52148.466257668711</v>
      </c>
      <c r="P11" s="553">
        <f t="shared" si="1"/>
        <v>52148.466257668711</v>
      </c>
      <c r="Q11" s="319"/>
      <c r="R11" s="306"/>
    </row>
    <row r="12" spans="1:18" ht="36">
      <c r="A12" s="583"/>
      <c r="B12" s="580"/>
      <c r="C12" s="580"/>
      <c r="D12" s="580"/>
      <c r="E12" s="580"/>
      <c r="F12" s="592"/>
      <c r="G12" s="590"/>
      <c r="H12" s="580"/>
      <c r="I12" s="353" t="s">
        <v>156</v>
      </c>
      <c r="J12" s="319">
        <v>46400</v>
      </c>
      <c r="K12" s="319">
        <v>46400</v>
      </c>
      <c r="L12" s="323">
        <v>44987</v>
      </c>
      <c r="M12" s="324">
        <v>131.77000000000001</v>
      </c>
      <c r="N12" s="540">
        <v>146.24</v>
      </c>
      <c r="O12" s="551">
        <f t="shared" si="0"/>
        <v>51495.302420884873</v>
      </c>
      <c r="P12" s="553">
        <f t="shared" si="1"/>
        <v>51495.302420884873</v>
      </c>
      <c r="Q12" s="319"/>
      <c r="R12" s="306"/>
    </row>
    <row r="13" spans="1:18" ht="36">
      <c r="A13" s="583"/>
      <c r="B13" s="580"/>
      <c r="C13" s="580"/>
      <c r="D13" s="580"/>
      <c r="E13" s="580"/>
      <c r="F13" s="592"/>
      <c r="G13" s="590"/>
      <c r="H13" s="580"/>
      <c r="I13" s="353" t="s">
        <v>160</v>
      </c>
      <c r="J13" s="319">
        <v>46400</v>
      </c>
      <c r="K13" s="319">
        <v>46400</v>
      </c>
      <c r="L13" s="323">
        <v>45020</v>
      </c>
      <c r="M13" s="324">
        <v>132.80000000000001</v>
      </c>
      <c r="N13" s="324">
        <v>146.24</v>
      </c>
      <c r="O13" s="551">
        <f t="shared" si="0"/>
        <v>51095.903614457835</v>
      </c>
      <c r="P13" s="553">
        <f t="shared" si="1"/>
        <v>51095.903614457835</v>
      </c>
      <c r="Q13" s="319"/>
      <c r="R13" s="306"/>
    </row>
    <row r="14" spans="1:18" ht="36">
      <c r="A14" s="583"/>
      <c r="B14" s="580"/>
      <c r="C14" s="580"/>
      <c r="D14" s="580"/>
      <c r="E14" s="580"/>
      <c r="F14" s="592"/>
      <c r="G14" s="590"/>
      <c r="H14" s="580"/>
      <c r="I14" s="353" t="s">
        <v>164</v>
      </c>
      <c r="J14" s="319">
        <v>46400</v>
      </c>
      <c r="K14" s="319">
        <v>46400</v>
      </c>
      <c r="L14" s="323">
        <v>45049</v>
      </c>
      <c r="M14" s="324">
        <v>133.38</v>
      </c>
      <c r="N14" s="324">
        <v>146.24</v>
      </c>
      <c r="O14" s="551">
        <f t="shared" si="0"/>
        <v>50873.714200029994</v>
      </c>
      <c r="P14" s="553">
        <f t="shared" si="1"/>
        <v>50873.714200029994</v>
      </c>
      <c r="Q14" s="319"/>
      <c r="R14" s="306"/>
    </row>
    <row r="15" spans="1:18" ht="36">
      <c r="A15" s="583"/>
      <c r="B15" s="580"/>
      <c r="C15" s="580"/>
      <c r="D15" s="580"/>
      <c r="E15" s="580"/>
      <c r="F15" s="592"/>
      <c r="G15" s="590"/>
      <c r="H15" s="580"/>
      <c r="I15" s="353" t="s">
        <v>168</v>
      </c>
      <c r="J15" s="319">
        <v>46400</v>
      </c>
      <c r="K15" s="319">
        <v>46400</v>
      </c>
      <c r="L15" s="323">
        <v>45079</v>
      </c>
      <c r="M15" s="324">
        <v>133.78</v>
      </c>
      <c r="N15" s="540">
        <v>146.24</v>
      </c>
      <c r="O15" s="551">
        <f t="shared" si="0"/>
        <v>50721.602631185531</v>
      </c>
      <c r="P15" s="553">
        <f t="shared" si="1"/>
        <v>50721.602631185531</v>
      </c>
      <c r="Q15" s="319"/>
      <c r="R15" s="306"/>
    </row>
    <row r="16" spans="1:18" ht="36">
      <c r="A16" s="583"/>
      <c r="B16" s="580"/>
      <c r="C16" s="580"/>
      <c r="D16" s="580"/>
      <c r="E16" s="580"/>
      <c r="F16" s="592"/>
      <c r="G16" s="590"/>
      <c r="H16" s="580"/>
      <c r="I16" s="353" t="s">
        <v>172</v>
      </c>
      <c r="J16" s="319">
        <v>46400</v>
      </c>
      <c r="K16" s="319">
        <v>46400</v>
      </c>
      <c r="L16" s="323">
        <v>45112</v>
      </c>
      <c r="M16" s="324">
        <v>134.44999999999999</v>
      </c>
      <c r="N16" s="324">
        <v>146.24</v>
      </c>
      <c r="O16" s="551">
        <f t="shared" si="0"/>
        <v>50468.843436221658</v>
      </c>
      <c r="P16" s="553">
        <f t="shared" si="1"/>
        <v>50468.843436221658</v>
      </c>
      <c r="Q16" s="319"/>
      <c r="R16" s="306"/>
    </row>
    <row r="17" spans="1:18" ht="36">
      <c r="A17" s="583"/>
      <c r="B17" s="580"/>
      <c r="C17" s="580"/>
      <c r="D17" s="580"/>
      <c r="E17" s="580"/>
      <c r="F17" s="592"/>
      <c r="G17" s="590"/>
      <c r="H17" s="580"/>
      <c r="I17" s="353" t="s">
        <v>176</v>
      </c>
      <c r="J17" s="319">
        <v>46400</v>
      </c>
      <c r="K17" s="319">
        <v>46400</v>
      </c>
      <c r="L17" s="323">
        <v>45140</v>
      </c>
      <c r="M17" s="324">
        <v>135.38999999999999</v>
      </c>
      <c r="N17" s="324">
        <v>146.24</v>
      </c>
      <c r="O17" s="551">
        <f t="shared" si="0"/>
        <v>50118.443016470948</v>
      </c>
      <c r="P17" s="553">
        <f t="shared" si="1"/>
        <v>50118.443016470948</v>
      </c>
      <c r="Q17" s="319"/>
      <c r="R17" s="306"/>
    </row>
    <row r="18" spans="1:18" ht="36">
      <c r="A18" s="584"/>
      <c r="B18" s="581"/>
      <c r="C18" s="581"/>
      <c r="D18" s="581"/>
      <c r="E18" s="581"/>
      <c r="F18" s="593"/>
      <c r="G18" s="591"/>
      <c r="H18" s="581"/>
      <c r="I18" s="353" t="s">
        <v>180</v>
      </c>
      <c r="J18" s="319">
        <v>46400</v>
      </c>
      <c r="K18" s="319">
        <v>46400</v>
      </c>
      <c r="L18" s="323">
        <v>45173</v>
      </c>
      <c r="M18" s="324">
        <v>136.11000000000001</v>
      </c>
      <c r="N18" s="540">
        <v>146.24</v>
      </c>
      <c r="O18" s="551">
        <f t="shared" si="0"/>
        <v>49853.32451693483</v>
      </c>
      <c r="P18" s="553">
        <f t="shared" si="1"/>
        <v>49853.32451693483</v>
      </c>
      <c r="Q18" s="319"/>
      <c r="R18" s="306"/>
    </row>
    <row r="19" spans="1:18" ht="39" customHeight="1">
      <c r="A19" s="582" t="s">
        <v>135</v>
      </c>
      <c r="B19" s="579">
        <v>3</v>
      </c>
      <c r="C19" s="579" t="s">
        <v>216</v>
      </c>
      <c r="D19" s="579" t="s">
        <v>139</v>
      </c>
      <c r="E19" s="579" t="s">
        <v>206</v>
      </c>
      <c r="F19" s="579" t="s">
        <v>121</v>
      </c>
      <c r="G19" s="579" t="s">
        <v>122</v>
      </c>
      <c r="H19" s="579" t="s">
        <v>123</v>
      </c>
      <c r="I19" s="353" t="s">
        <v>142</v>
      </c>
      <c r="J19" s="319">
        <v>72000</v>
      </c>
      <c r="K19" s="319">
        <v>72000</v>
      </c>
      <c r="L19" s="317">
        <v>44897</v>
      </c>
      <c r="M19" s="541">
        <v>137.72</v>
      </c>
      <c r="N19" s="324">
        <v>146.24</v>
      </c>
      <c r="O19" s="551">
        <f t="shared" si="0"/>
        <v>76454.255010165565</v>
      </c>
      <c r="P19" s="553">
        <f t="shared" si="1"/>
        <v>76454.255010165565</v>
      </c>
      <c r="Q19" s="545">
        <f>SUM(P19:P28)</f>
        <v>789570.59887389722</v>
      </c>
      <c r="R19" s="544">
        <f>+Q19/$Q$100</f>
        <v>7.3347693966195502E-3</v>
      </c>
    </row>
    <row r="20" spans="1:18" ht="39" customHeight="1">
      <c r="A20" s="583"/>
      <c r="B20" s="580"/>
      <c r="C20" s="580"/>
      <c r="D20" s="580"/>
      <c r="E20" s="580"/>
      <c r="F20" s="580"/>
      <c r="G20" s="580"/>
      <c r="H20" s="580"/>
      <c r="I20" s="353" t="s">
        <v>148</v>
      </c>
      <c r="J20" s="319">
        <v>72000</v>
      </c>
      <c r="K20" s="319">
        <v>72000</v>
      </c>
      <c r="L20" s="323">
        <v>44928</v>
      </c>
      <c r="M20" s="324">
        <v>128.27000000000001</v>
      </c>
      <c r="N20" s="324">
        <v>146.24</v>
      </c>
      <c r="O20" s="551">
        <f t="shared" si="0"/>
        <v>82086.84805488422</v>
      </c>
      <c r="P20" s="553">
        <f t="shared" si="1"/>
        <v>82086.84805488422</v>
      </c>
      <c r="Q20" s="319"/>
      <c r="R20" s="306"/>
    </row>
    <row r="21" spans="1:18" ht="39" customHeight="1">
      <c r="A21" s="583"/>
      <c r="B21" s="580"/>
      <c r="C21" s="580"/>
      <c r="D21" s="580"/>
      <c r="E21" s="580"/>
      <c r="F21" s="580"/>
      <c r="G21" s="580"/>
      <c r="H21" s="580"/>
      <c r="I21" s="353" t="s">
        <v>152</v>
      </c>
      <c r="J21" s="319">
        <v>72000</v>
      </c>
      <c r="K21" s="319">
        <v>72000</v>
      </c>
      <c r="L21" s="323">
        <v>44959</v>
      </c>
      <c r="M21" s="324">
        <v>130.4</v>
      </c>
      <c r="N21" s="540">
        <v>146.24</v>
      </c>
      <c r="O21" s="551">
        <f t="shared" si="0"/>
        <v>80746.012269938641</v>
      </c>
      <c r="P21" s="553">
        <f t="shared" si="1"/>
        <v>80746.012269938641</v>
      </c>
      <c r="Q21" s="319"/>
      <c r="R21" s="306"/>
    </row>
    <row r="22" spans="1:18" ht="39" customHeight="1">
      <c r="A22" s="583"/>
      <c r="B22" s="580"/>
      <c r="C22" s="580"/>
      <c r="D22" s="580"/>
      <c r="E22" s="580"/>
      <c r="F22" s="580"/>
      <c r="G22" s="580"/>
      <c r="H22" s="580"/>
      <c r="I22" s="353" t="s">
        <v>156</v>
      </c>
      <c r="J22" s="319">
        <v>72000</v>
      </c>
      <c r="K22" s="319">
        <v>72000</v>
      </c>
      <c r="L22" s="323">
        <v>44987</v>
      </c>
      <c r="M22" s="324">
        <v>131.77000000000001</v>
      </c>
      <c r="N22" s="324">
        <v>146.24</v>
      </c>
      <c r="O22" s="551">
        <f t="shared" si="0"/>
        <v>79906.503756545499</v>
      </c>
      <c r="P22" s="553">
        <f t="shared" si="1"/>
        <v>79906.503756545499</v>
      </c>
      <c r="Q22" s="319"/>
      <c r="R22" s="306"/>
    </row>
    <row r="23" spans="1:18" ht="39" customHeight="1">
      <c r="A23" s="583"/>
      <c r="B23" s="580"/>
      <c r="C23" s="580"/>
      <c r="D23" s="580"/>
      <c r="E23" s="580"/>
      <c r="F23" s="580"/>
      <c r="G23" s="580"/>
      <c r="H23" s="580"/>
      <c r="I23" s="353" t="s">
        <v>160</v>
      </c>
      <c r="J23" s="319">
        <v>72000</v>
      </c>
      <c r="K23" s="319">
        <v>72000</v>
      </c>
      <c r="L23" s="323">
        <v>45020</v>
      </c>
      <c r="M23" s="324">
        <v>132.80000000000001</v>
      </c>
      <c r="N23" s="324">
        <v>146.24</v>
      </c>
      <c r="O23" s="551">
        <f t="shared" si="0"/>
        <v>79286.746987951803</v>
      </c>
      <c r="P23" s="553">
        <f t="shared" si="1"/>
        <v>79286.746987951803</v>
      </c>
      <c r="Q23" s="319"/>
      <c r="R23" s="306"/>
    </row>
    <row r="24" spans="1:18" ht="39" customHeight="1">
      <c r="A24" s="583"/>
      <c r="B24" s="580"/>
      <c r="C24" s="580"/>
      <c r="D24" s="580"/>
      <c r="E24" s="580"/>
      <c r="F24" s="580"/>
      <c r="G24" s="580"/>
      <c r="H24" s="580"/>
      <c r="I24" s="353" t="s">
        <v>164</v>
      </c>
      <c r="J24" s="319">
        <v>72000</v>
      </c>
      <c r="K24" s="319">
        <v>72000</v>
      </c>
      <c r="L24" s="323">
        <v>45049</v>
      </c>
      <c r="M24" s="324">
        <v>133.38</v>
      </c>
      <c r="N24" s="540">
        <v>146.24</v>
      </c>
      <c r="O24" s="551">
        <f t="shared" si="0"/>
        <v>78941.970310391363</v>
      </c>
      <c r="P24" s="553">
        <f t="shared" si="1"/>
        <v>78941.970310391363</v>
      </c>
      <c r="Q24" s="319"/>
      <c r="R24" s="306"/>
    </row>
    <row r="25" spans="1:18" ht="39" customHeight="1">
      <c r="A25" s="583"/>
      <c r="B25" s="580"/>
      <c r="C25" s="580"/>
      <c r="D25" s="580"/>
      <c r="E25" s="580"/>
      <c r="F25" s="580"/>
      <c r="G25" s="580"/>
      <c r="H25" s="580"/>
      <c r="I25" s="353" t="s">
        <v>168</v>
      </c>
      <c r="J25" s="319">
        <v>72000</v>
      </c>
      <c r="K25" s="319">
        <v>72000</v>
      </c>
      <c r="L25" s="323">
        <v>45079</v>
      </c>
      <c r="M25" s="324">
        <v>133.78</v>
      </c>
      <c r="N25" s="324">
        <v>146.24</v>
      </c>
      <c r="O25" s="551">
        <f t="shared" si="0"/>
        <v>78705.935117356858</v>
      </c>
      <c r="P25" s="553">
        <f t="shared" si="1"/>
        <v>78705.935117356858</v>
      </c>
      <c r="Q25" s="319"/>
      <c r="R25" s="306"/>
    </row>
    <row r="26" spans="1:18" ht="39" customHeight="1">
      <c r="A26" s="583"/>
      <c r="B26" s="580"/>
      <c r="C26" s="580"/>
      <c r="D26" s="580"/>
      <c r="E26" s="580"/>
      <c r="F26" s="580"/>
      <c r="G26" s="580"/>
      <c r="H26" s="580"/>
      <c r="I26" s="353" t="s">
        <v>172</v>
      </c>
      <c r="J26" s="319">
        <v>72000</v>
      </c>
      <c r="K26" s="319">
        <v>72000</v>
      </c>
      <c r="L26" s="323">
        <v>45112</v>
      </c>
      <c r="M26" s="324">
        <v>134.44999999999999</v>
      </c>
      <c r="N26" s="324">
        <v>146.24</v>
      </c>
      <c r="O26" s="551">
        <f t="shared" si="0"/>
        <v>78313.72257344739</v>
      </c>
      <c r="P26" s="553">
        <f t="shared" si="1"/>
        <v>78313.72257344739</v>
      </c>
      <c r="Q26" s="319"/>
      <c r="R26" s="306"/>
    </row>
    <row r="27" spans="1:18" ht="39" customHeight="1">
      <c r="A27" s="583"/>
      <c r="B27" s="580"/>
      <c r="C27" s="580"/>
      <c r="D27" s="580"/>
      <c r="E27" s="580"/>
      <c r="F27" s="580"/>
      <c r="G27" s="580"/>
      <c r="H27" s="580"/>
      <c r="I27" s="353" t="s">
        <v>176</v>
      </c>
      <c r="J27" s="319">
        <v>72000</v>
      </c>
      <c r="K27" s="319">
        <v>72000</v>
      </c>
      <c r="L27" s="323">
        <v>45140</v>
      </c>
      <c r="M27" s="324">
        <v>135.38999999999999</v>
      </c>
      <c r="N27" s="540">
        <v>146.24</v>
      </c>
      <c r="O27" s="551">
        <f t="shared" si="0"/>
        <v>77769.997784179053</v>
      </c>
      <c r="P27" s="553">
        <f t="shared" si="1"/>
        <v>77769.997784179053</v>
      </c>
      <c r="Q27" s="319"/>
      <c r="R27" s="306"/>
    </row>
    <row r="28" spans="1:18" ht="39" customHeight="1">
      <c r="A28" s="584"/>
      <c r="B28" s="581"/>
      <c r="C28" s="581"/>
      <c r="D28" s="581"/>
      <c r="E28" s="581"/>
      <c r="F28" s="581"/>
      <c r="G28" s="581"/>
      <c r="H28" s="581"/>
      <c r="I28" s="353" t="s">
        <v>180</v>
      </c>
      <c r="J28" s="319">
        <v>72000</v>
      </c>
      <c r="K28" s="319">
        <v>72000</v>
      </c>
      <c r="L28" s="323">
        <v>45173</v>
      </c>
      <c r="M28" s="324">
        <v>136.11000000000001</v>
      </c>
      <c r="N28" s="324">
        <v>146.24</v>
      </c>
      <c r="O28" s="551">
        <f t="shared" si="0"/>
        <v>77358.607009036801</v>
      </c>
      <c r="P28" s="553">
        <f t="shared" si="1"/>
        <v>77358.607009036801</v>
      </c>
      <c r="Q28" s="319"/>
      <c r="R28" s="306"/>
    </row>
    <row r="29" spans="1:18" ht="37.5" customHeight="1">
      <c r="A29" s="582" t="s">
        <v>135</v>
      </c>
      <c r="B29" s="579">
        <v>4</v>
      </c>
      <c r="C29" s="579" t="s">
        <v>242</v>
      </c>
      <c r="D29" s="579" t="s">
        <v>140</v>
      </c>
      <c r="E29" s="579" t="s">
        <v>207</v>
      </c>
      <c r="F29" s="579" t="s">
        <v>121</v>
      </c>
      <c r="G29" s="579" t="s">
        <v>122</v>
      </c>
      <c r="H29" s="579" t="s">
        <v>123</v>
      </c>
      <c r="I29" s="353" t="s">
        <v>143</v>
      </c>
      <c r="J29" s="319">
        <v>160000</v>
      </c>
      <c r="K29" s="319">
        <v>160000</v>
      </c>
      <c r="L29" s="317">
        <v>44897</v>
      </c>
      <c r="M29" s="541">
        <v>126.03</v>
      </c>
      <c r="N29" s="324">
        <v>146.24</v>
      </c>
      <c r="O29" s="551">
        <f t="shared" si="0"/>
        <v>185657.38316273905</v>
      </c>
      <c r="P29" s="553">
        <f t="shared" si="1"/>
        <v>185657.38316273905</v>
      </c>
      <c r="Q29" s="545">
        <f>SUM(P29:P40)</f>
        <v>2228339.5952644679</v>
      </c>
      <c r="R29" s="544">
        <f>+Q29/$Q$100</f>
        <v>2.0700311146251E-2</v>
      </c>
    </row>
    <row r="30" spans="1:18" ht="37.5" customHeight="1">
      <c r="A30" s="583"/>
      <c r="B30" s="580"/>
      <c r="C30" s="580"/>
      <c r="D30" s="580"/>
      <c r="E30" s="580"/>
      <c r="F30" s="580"/>
      <c r="G30" s="580"/>
      <c r="H30" s="580"/>
      <c r="I30" s="353" t="s">
        <v>149</v>
      </c>
      <c r="J30" s="319">
        <v>160000</v>
      </c>
      <c r="K30" s="319">
        <v>160000</v>
      </c>
      <c r="L30" s="323">
        <v>44928</v>
      </c>
      <c r="M30" s="324">
        <v>128.27000000000001</v>
      </c>
      <c r="N30" s="540">
        <v>146.24</v>
      </c>
      <c r="O30" s="551">
        <f t="shared" si="0"/>
        <v>182415.21789974271</v>
      </c>
      <c r="P30" s="553">
        <f t="shared" si="1"/>
        <v>182415.21789974271</v>
      </c>
      <c r="Q30" s="319"/>
      <c r="R30" s="306"/>
    </row>
    <row r="31" spans="1:18" ht="37.5" customHeight="1">
      <c r="A31" s="583"/>
      <c r="B31" s="580"/>
      <c r="C31" s="580"/>
      <c r="D31" s="580"/>
      <c r="E31" s="580"/>
      <c r="F31" s="580"/>
      <c r="G31" s="580"/>
      <c r="H31" s="580"/>
      <c r="I31" s="353" t="s">
        <v>153</v>
      </c>
      <c r="J31" s="319">
        <v>185700</v>
      </c>
      <c r="K31" s="319">
        <v>185700</v>
      </c>
      <c r="L31" s="323">
        <v>44959</v>
      </c>
      <c r="M31" s="324">
        <v>130.4</v>
      </c>
      <c r="N31" s="324">
        <v>146.24</v>
      </c>
      <c r="O31" s="551">
        <f t="shared" si="0"/>
        <v>208257.42331288342</v>
      </c>
      <c r="P31" s="553">
        <f t="shared" si="1"/>
        <v>208257.42331288342</v>
      </c>
      <c r="Q31" s="319"/>
      <c r="R31" s="306"/>
    </row>
    <row r="32" spans="1:18" ht="37.5" customHeight="1">
      <c r="A32" s="583"/>
      <c r="B32" s="580"/>
      <c r="C32" s="580"/>
      <c r="D32" s="580"/>
      <c r="E32" s="580"/>
      <c r="F32" s="580"/>
      <c r="G32" s="580"/>
      <c r="H32" s="580"/>
      <c r="I32" s="353" t="s">
        <v>157</v>
      </c>
      <c r="J32" s="319">
        <v>185600</v>
      </c>
      <c r="K32" s="319">
        <v>185600</v>
      </c>
      <c r="L32" s="323">
        <v>44987</v>
      </c>
      <c r="M32" s="324">
        <v>131.77000000000001</v>
      </c>
      <c r="N32" s="324">
        <v>146.24</v>
      </c>
      <c r="O32" s="551">
        <f t="shared" si="0"/>
        <v>205981.20968353949</v>
      </c>
      <c r="P32" s="553">
        <f t="shared" si="1"/>
        <v>205981.20968353949</v>
      </c>
      <c r="Q32" s="319"/>
      <c r="R32" s="306"/>
    </row>
    <row r="33" spans="1:18" ht="37.5" customHeight="1">
      <c r="A33" s="583"/>
      <c r="B33" s="580"/>
      <c r="C33" s="580"/>
      <c r="D33" s="580"/>
      <c r="E33" s="580"/>
      <c r="F33" s="580"/>
      <c r="G33" s="580"/>
      <c r="H33" s="580"/>
      <c r="I33" s="353" t="s">
        <v>161</v>
      </c>
      <c r="J33" s="319">
        <v>185600</v>
      </c>
      <c r="K33" s="319">
        <v>185600</v>
      </c>
      <c r="L33" s="323">
        <v>45020</v>
      </c>
      <c r="M33" s="324">
        <v>132.80000000000001</v>
      </c>
      <c r="N33" s="540">
        <v>146.24</v>
      </c>
      <c r="O33" s="551">
        <f t="shared" si="0"/>
        <v>204383.61445783134</v>
      </c>
      <c r="P33" s="553">
        <f t="shared" si="1"/>
        <v>204383.61445783134</v>
      </c>
      <c r="Q33" s="319"/>
      <c r="R33" s="306"/>
    </row>
    <row r="34" spans="1:18" ht="37.5" customHeight="1">
      <c r="A34" s="583"/>
      <c r="B34" s="580"/>
      <c r="C34" s="580"/>
      <c r="D34" s="580"/>
      <c r="E34" s="580"/>
      <c r="F34" s="580"/>
      <c r="G34" s="580"/>
      <c r="H34" s="580"/>
      <c r="I34" s="353" t="s">
        <v>165</v>
      </c>
      <c r="J34" s="319">
        <v>185600</v>
      </c>
      <c r="K34" s="319">
        <v>185600</v>
      </c>
      <c r="L34" s="323">
        <v>45049</v>
      </c>
      <c r="M34" s="324">
        <v>133.38</v>
      </c>
      <c r="N34" s="324">
        <v>146.24</v>
      </c>
      <c r="O34" s="551">
        <f t="shared" si="0"/>
        <v>203494.85680011997</v>
      </c>
      <c r="P34" s="553">
        <f t="shared" si="1"/>
        <v>203494.85680011997</v>
      </c>
      <c r="Q34" s="319"/>
      <c r="R34" s="306"/>
    </row>
    <row r="35" spans="1:18" ht="37.5" customHeight="1">
      <c r="A35" s="583"/>
      <c r="B35" s="580"/>
      <c r="C35" s="580"/>
      <c r="D35" s="580"/>
      <c r="E35" s="580"/>
      <c r="F35" s="580"/>
      <c r="G35" s="580"/>
      <c r="H35" s="580"/>
      <c r="I35" s="353" t="s">
        <v>170</v>
      </c>
      <c r="J35" s="319">
        <v>185600</v>
      </c>
      <c r="K35" s="319">
        <v>185600</v>
      </c>
      <c r="L35" s="323">
        <v>45079</v>
      </c>
      <c r="M35" s="324">
        <v>133.78</v>
      </c>
      <c r="N35" s="324">
        <v>146.24</v>
      </c>
      <c r="O35" s="551">
        <f t="shared" si="0"/>
        <v>202886.41052474212</v>
      </c>
      <c r="P35" s="553">
        <f t="shared" si="1"/>
        <v>202886.41052474212</v>
      </c>
      <c r="Q35" s="319"/>
      <c r="R35" s="306"/>
    </row>
    <row r="36" spans="1:18" ht="37.5" customHeight="1">
      <c r="A36" s="583"/>
      <c r="B36" s="580"/>
      <c r="C36" s="580"/>
      <c r="D36" s="580"/>
      <c r="E36" s="580"/>
      <c r="F36" s="580"/>
      <c r="G36" s="580"/>
      <c r="H36" s="580"/>
      <c r="I36" s="353" t="s">
        <v>173</v>
      </c>
      <c r="J36" s="319">
        <v>185600</v>
      </c>
      <c r="K36" s="319">
        <v>185600</v>
      </c>
      <c r="L36" s="323">
        <v>45112</v>
      </c>
      <c r="M36" s="324">
        <v>134.44999999999999</v>
      </c>
      <c r="N36" s="540">
        <v>146.24</v>
      </c>
      <c r="O36" s="551">
        <f t="shared" si="0"/>
        <v>201875.37374488663</v>
      </c>
      <c r="P36" s="553">
        <f t="shared" si="1"/>
        <v>201875.37374488663</v>
      </c>
      <c r="Q36" s="319"/>
      <c r="R36" s="306"/>
    </row>
    <row r="37" spans="1:18" ht="37.5" customHeight="1">
      <c r="A37" s="583"/>
      <c r="B37" s="580"/>
      <c r="C37" s="580"/>
      <c r="D37" s="580"/>
      <c r="E37" s="580"/>
      <c r="F37" s="580"/>
      <c r="G37" s="580"/>
      <c r="H37" s="580"/>
      <c r="I37" s="353" t="s">
        <v>177</v>
      </c>
      <c r="J37" s="319">
        <v>185600</v>
      </c>
      <c r="K37" s="319">
        <v>185600</v>
      </c>
      <c r="L37" s="323">
        <v>45140</v>
      </c>
      <c r="M37" s="324">
        <v>135.38999999999999</v>
      </c>
      <c r="N37" s="324">
        <v>146.24</v>
      </c>
      <c r="O37" s="551">
        <f t="shared" si="0"/>
        <v>200473.77206588379</v>
      </c>
      <c r="P37" s="553">
        <f t="shared" si="1"/>
        <v>200473.77206588379</v>
      </c>
      <c r="Q37" s="319"/>
      <c r="R37" s="306"/>
    </row>
    <row r="38" spans="1:18" ht="37.5" customHeight="1">
      <c r="A38" s="583"/>
      <c r="B38" s="580"/>
      <c r="C38" s="580"/>
      <c r="D38" s="580"/>
      <c r="E38" s="580"/>
      <c r="F38" s="580"/>
      <c r="G38" s="580"/>
      <c r="H38" s="580"/>
      <c r="I38" s="353" t="s">
        <v>181</v>
      </c>
      <c r="J38" s="319">
        <v>185600</v>
      </c>
      <c r="K38" s="319">
        <v>185600</v>
      </c>
      <c r="L38" s="323">
        <v>45173</v>
      </c>
      <c r="M38" s="324">
        <v>136.11000000000001</v>
      </c>
      <c r="N38" s="324">
        <v>146.24</v>
      </c>
      <c r="O38" s="551">
        <f t="shared" si="0"/>
        <v>199413.29806773932</v>
      </c>
      <c r="P38" s="553">
        <f t="shared" si="1"/>
        <v>199413.29806773932</v>
      </c>
      <c r="Q38" s="319"/>
      <c r="R38" s="306"/>
    </row>
    <row r="39" spans="1:18" ht="75" customHeight="1">
      <c r="A39" s="583"/>
      <c r="B39" s="580"/>
      <c r="C39" s="580"/>
      <c r="D39" s="580"/>
      <c r="E39" s="580"/>
      <c r="F39" s="580"/>
      <c r="G39" s="580"/>
      <c r="H39" s="580"/>
      <c r="I39" s="353" t="s">
        <v>186</v>
      </c>
      <c r="J39" s="319">
        <v>114100</v>
      </c>
      <c r="K39" s="319">
        <v>114100</v>
      </c>
      <c r="L39" s="323">
        <v>45443</v>
      </c>
      <c r="M39" s="324">
        <v>142.91999999999999</v>
      </c>
      <c r="N39" s="540">
        <v>146.24</v>
      </c>
      <c r="O39" s="551">
        <f t="shared" si="0"/>
        <v>116750.51777218025</v>
      </c>
      <c r="P39" s="553">
        <f t="shared" si="1"/>
        <v>116750.51777218025</v>
      </c>
      <c r="Q39" s="319"/>
      <c r="R39" s="306"/>
    </row>
    <row r="40" spans="1:18" ht="75" customHeight="1">
      <c r="A40" s="584"/>
      <c r="B40" s="581"/>
      <c r="C40" s="581"/>
      <c r="D40" s="581"/>
      <c r="E40" s="581"/>
      <c r="F40" s="581"/>
      <c r="G40" s="581"/>
      <c r="H40" s="581"/>
      <c r="I40" s="353" t="s">
        <v>187</v>
      </c>
      <c r="J40" s="319">
        <v>114100</v>
      </c>
      <c r="K40" s="319">
        <v>114100</v>
      </c>
      <c r="L40" s="323">
        <v>45443</v>
      </c>
      <c r="M40" s="324">
        <v>142.91999999999999</v>
      </c>
      <c r="N40" s="324">
        <v>146.24</v>
      </c>
      <c r="O40" s="551">
        <f t="shared" si="0"/>
        <v>116750.51777218025</v>
      </c>
      <c r="P40" s="553">
        <f t="shared" si="1"/>
        <v>116750.51777218025</v>
      </c>
      <c r="Q40" s="319"/>
      <c r="R40" s="306"/>
    </row>
    <row r="41" spans="1:18" ht="36">
      <c r="A41" s="582" t="s">
        <v>135</v>
      </c>
      <c r="B41" s="579">
        <v>5</v>
      </c>
      <c r="C41" s="579" t="s">
        <v>217</v>
      </c>
      <c r="D41" s="579" t="s">
        <v>141</v>
      </c>
      <c r="E41" s="579" t="s">
        <v>208</v>
      </c>
      <c r="F41" s="579" t="s">
        <v>121</v>
      </c>
      <c r="G41" s="579" t="s">
        <v>122</v>
      </c>
      <c r="H41" s="579" t="s">
        <v>123</v>
      </c>
      <c r="I41" s="353" t="s">
        <v>143</v>
      </c>
      <c r="J41" s="319">
        <v>288000</v>
      </c>
      <c r="K41" s="319">
        <v>288000</v>
      </c>
      <c r="L41" s="317">
        <v>44897</v>
      </c>
      <c r="M41" s="541">
        <v>115.11</v>
      </c>
      <c r="N41" s="324">
        <v>146.24</v>
      </c>
      <c r="O41" s="551">
        <f t="shared" si="0"/>
        <v>365885.84831899923</v>
      </c>
      <c r="P41" s="553">
        <f t="shared" si="1"/>
        <v>365885.84831899923</v>
      </c>
      <c r="Q41" s="545">
        <f>SUM(P41:P52)</f>
        <v>3451852.2593182856</v>
      </c>
      <c r="R41" s="544">
        <f>+Q41/$Q$100</f>
        <v>3.2066214660740493E-2</v>
      </c>
    </row>
    <row r="42" spans="1:18" ht="36">
      <c r="A42" s="583"/>
      <c r="B42" s="580"/>
      <c r="C42" s="580"/>
      <c r="D42" s="580"/>
      <c r="E42" s="580"/>
      <c r="F42" s="580"/>
      <c r="G42" s="580"/>
      <c r="H42" s="580"/>
      <c r="I42" s="353" t="s">
        <v>149</v>
      </c>
      <c r="J42" s="319">
        <v>288000</v>
      </c>
      <c r="K42" s="319">
        <v>288000</v>
      </c>
      <c r="L42" s="323">
        <v>44928</v>
      </c>
      <c r="M42" s="324">
        <v>128.27000000000001</v>
      </c>
      <c r="N42" s="540">
        <v>146.24</v>
      </c>
      <c r="O42" s="551">
        <f t="shared" si="0"/>
        <v>328347.39221953688</v>
      </c>
      <c r="P42" s="553">
        <f t="shared" si="1"/>
        <v>328347.39221953688</v>
      </c>
      <c r="Q42" s="319"/>
      <c r="R42" s="306"/>
    </row>
    <row r="43" spans="1:18" ht="36">
      <c r="A43" s="583"/>
      <c r="B43" s="580"/>
      <c r="C43" s="580"/>
      <c r="D43" s="580"/>
      <c r="E43" s="580"/>
      <c r="F43" s="580"/>
      <c r="G43" s="580"/>
      <c r="H43" s="580"/>
      <c r="I43" s="353" t="s">
        <v>153</v>
      </c>
      <c r="J43" s="319">
        <v>288000</v>
      </c>
      <c r="K43" s="319">
        <v>288000</v>
      </c>
      <c r="L43" s="323">
        <v>44959</v>
      </c>
      <c r="M43" s="324">
        <v>130.4</v>
      </c>
      <c r="N43" s="324">
        <v>146.24</v>
      </c>
      <c r="O43" s="551">
        <f t="shared" si="0"/>
        <v>322984.04907975456</v>
      </c>
      <c r="P43" s="553">
        <f t="shared" si="1"/>
        <v>322984.04907975456</v>
      </c>
      <c r="Q43" s="319"/>
      <c r="R43" s="306"/>
    </row>
    <row r="44" spans="1:18" ht="36">
      <c r="A44" s="583"/>
      <c r="B44" s="580"/>
      <c r="C44" s="580"/>
      <c r="D44" s="580"/>
      <c r="E44" s="580"/>
      <c r="F44" s="580"/>
      <c r="G44" s="580"/>
      <c r="H44" s="580"/>
      <c r="I44" s="353" t="s">
        <v>157</v>
      </c>
      <c r="J44" s="319">
        <v>288000</v>
      </c>
      <c r="K44" s="319">
        <v>288000</v>
      </c>
      <c r="L44" s="323">
        <v>44987</v>
      </c>
      <c r="M44" s="324">
        <v>131.77000000000001</v>
      </c>
      <c r="N44" s="324">
        <v>146.24</v>
      </c>
      <c r="O44" s="551">
        <f t="shared" si="0"/>
        <v>319626.01502618199</v>
      </c>
      <c r="P44" s="553">
        <f t="shared" si="1"/>
        <v>319626.01502618199</v>
      </c>
      <c r="Q44" s="319"/>
      <c r="R44" s="306"/>
    </row>
    <row r="45" spans="1:18" ht="36">
      <c r="A45" s="583"/>
      <c r="B45" s="580"/>
      <c r="C45" s="580"/>
      <c r="D45" s="580"/>
      <c r="E45" s="580"/>
      <c r="F45" s="580"/>
      <c r="G45" s="580"/>
      <c r="H45" s="580"/>
      <c r="I45" s="353" t="s">
        <v>161</v>
      </c>
      <c r="J45" s="319">
        <v>288000</v>
      </c>
      <c r="K45" s="319">
        <v>288000</v>
      </c>
      <c r="L45" s="323">
        <v>45020</v>
      </c>
      <c r="M45" s="324">
        <v>132.80000000000001</v>
      </c>
      <c r="N45" s="540">
        <v>146.24</v>
      </c>
      <c r="O45" s="551">
        <f t="shared" si="0"/>
        <v>317146.98795180721</v>
      </c>
      <c r="P45" s="553">
        <f t="shared" si="1"/>
        <v>317146.98795180721</v>
      </c>
      <c r="Q45" s="319"/>
      <c r="R45" s="306"/>
    </row>
    <row r="46" spans="1:18" ht="36">
      <c r="A46" s="583"/>
      <c r="B46" s="580"/>
      <c r="C46" s="580"/>
      <c r="D46" s="580"/>
      <c r="E46" s="580"/>
      <c r="F46" s="580"/>
      <c r="G46" s="580"/>
      <c r="H46" s="580"/>
      <c r="I46" s="353" t="s">
        <v>165</v>
      </c>
      <c r="J46" s="319">
        <v>288000</v>
      </c>
      <c r="K46" s="319">
        <v>288000</v>
      </c>
      <c r="L46" s="323">
        <v>45049</v>
      </c>
      <c r="M46" s="324">
        <v>133.38</v>
      </c>
      <c r="N46" s="324">
        <v>146.24</v>
      </c>
      <c r="O46" s="551">
        <f t="shared" si="0"/>
        <v>315767.88124156545</v>
      </c>
      <c r="P46" s="553">
        <f t="shared" si="1"/>
        <v>315767.88124156545</v>
      </c>
      <c r="Q46" s="319"/>
      <c r="R46" s="306"/>
    </row>
    <row r="47" spans="1:18" ht="36">
      <c r="A47" s="583"/>
      <c r="B47" s="580"/>
      <c r="C47" s="580"/>
      <c r="D47" s="580"/>
      <c r="E47" s="580"/>
      <c r="F47" s="580"/>
      <c r="G47" s="580"/>
      <c r="H47" s="580"/>
      <c r="I47" s="353" t="s">
        <v>170</v>
      </c>
      <c r="J47" s="319">
        <v>288000</v>
      </c>
      <c r="K47" s="319">
        <v>288000</v>
      </c>
      <c r="L47" s="323">
        <v>45079</v>
      </c>
      <c r="M47" s="324">
        <v>133.78</v>
      </c>
      <c r="N47" s="324">
        <v>146.24</v>
      </c>
      <c r="O47" s="551">
        <f t="shared" si="0"/>
        <v>314823.74046942743</v>
      </c>
      <c r="P47" s="553">
        <f t="shared" si="1"/>
        <v>314823.74046942743</v>
      </c>
      <c r="Q47" s="319"/>
      <c r="R47" s="306"/>
    </row>
    <row r="48" spans="1:18" ht="36">
      <c r="A48" s="583"/>
      <c r="B48" s="580"/>
      <c r="C48" s="580"/>
      <c r="D48" s="580"/>
      <c r="E48" s="580"/>
      <c r="F48" s="580"/>
      <c r="G48" s="580"/>
      <c r="H48" s="580"/>
      <c r="I48" s="353" t="s">
        <v>173</v>
      </c>
      <c r="J48" s="319">
        <v>288000</v>
      </c>
      <c r="K48" s="319">
        <v>288000</v>
      </c>
      <c r="L48" s="323">
        <v>45112</v>
      </c>
      <c r="M48" s="324">
        <v>134.44999999999999</v>
      </c>
      <c r="N48" s="540">
        <v>146.24</v>
      </c>
      <c r="O48" s="551">
        <f t="shared" si="0"/>
        <v>313254.89029378956</v>
      </c>
      <c r="P48" s="553">
        <f t="shared" si="1"/>
        <v>313254.89029378956</v>
      </c>
      <c r="Q48" s="319"/>
      <c r="R48" s="306"/>
    </row>
    <row r="49" spans="1:18" ht="36">
      <c r="A49" s="583"/>
      <c r="B49" s="580"/>
      <c r="C49" s="580"/>
      <c r="D49" s="580"/>
      <c r="E49" s="580"/>
      <c r="F49" s="580"/>
      <c r="G49" s="580"/>
      <c r="H49" s="580"/>
      <c r="I49" s="353" t="s">
        <v>177</v>
      </c>
      <c r="J49" s="319">
        <v>288000</v>
      </c>
      <c r="K49" s="319">
        <v>288000</v>
      </c>
      <c r="L49" s="323">
        <v>45140</v>
      </c>
      <c r="M49" s="324">
        <v>135.38999999999999</v>
      </c>
      <c r="N49" s="324">
        <v>146.24</v>
      </c>
      <c r="O49" s="551">
        <f t="shared" si="0"/>
        <v>311079.99113671621</v>
      </c>
      <c r="P49" s="553">
        <f t="shared" si="1"/>
        <v>311079.99113671621</v>
      </c>
      <c r="Q49" s="319"/>
      <c r="R49" s="306"/>
    </row>
    <row r="50" spans="1:18" ht="36">
      <c r="A50" s="583"/>
      <c r="B50" s="580"/>
      <c r="C50" s="580"/>
      <c r="D50" s="580"/>
      <c r="E50" s="580"/>
      <c r="F50" s="580"/>
      <c r="G50" s="580"/>
      <c r="H50" s="580"/>
      <c r="I50" s="353" t="s">
        <v>181</v>
      </c>
      <c r="J50" s="319">
        <v>288000</v>
      </c>
      <c r="K50" s="319">
        <v>288000</v>
      </c>
      <c r="L50" s="323">
        <v>45173</v>
      </c>
      <c r="M50" s="324">
        <v>136.11000000000001</v>
      </c>
      <c r="N50" s="324">
        <v>146.24</v>
      </c>
      <c r="O50" s="551">
        <f t="shared" si="0"/>
        <v>309434.4280361472</v>
      </c>
      <c r="P50" s="553">
        <f t="shared" si="1"/>
        <v>309434.4280361472</v>
      </c>
      <c r="Q50" s="319"/>
      <c r="R50" s="306"/>
    </row>
    <row r="51" spans="1:18" ht="60">
      <c r="A51" s="583"/>
      <c r="B51" s="580"/>
      <c r="C51" s="580"/>
      <c r="D51" s="580"/>
      <c r="E51" s="580"/>
      <c r="F51" s="580"/>
      <c r="G51" s="580"/>
      <c r="H51" s="580"/>
      <c r="I51" s="353" t="s">
        <v>186</v>
      </c>
      <c r="J51" s="319">
        <v>114100</v>
      </c>
      <c r="K51" s="319">
        <v>114100</v>
      </c>
      <c r="L51" s="323">
        <v>45443</v>
      </c>
      <c r="M51" s="324">
        <v>142.91999999999999</v>
      </c>
      <c r="N51" s="540">
        <v>146.24</v>
      </c>
      <c r="O51" s="551">
        <f t="shared" si="0"/>
        <v>116750.51777218025</v>
      </c>
      <c r="P51" s="553">
        <f t="shared" si="1"/>
        <v>116750.51777218025</v>
      </c>
      <c r="Q51" s="319"/>
      <c r="R51" s="306"/>
    </row>
    <row r="52" spans="1:18" ht="60">
      <c r="A52" s="584"/>
      <c r="B52" s="581"/>
      <c r="C52" s="581"/>
      <c r="D52" s="581"/>
      <c r="E52" s="581"/>
      <c r="F52" s="581"/>
      <c r="G52" s="581"/>
      <c r="H52" s="581"/>
      <c r="I52" s="353" t="s">
        <v>187</v>
      </c>
      <c r="J52" s="319">
        <v>114100</v>
      </c>
      <c r="K52" s="319">
        <v>114100</v>
      </c>
      <c r="L52" s="323">
        <v>45443</v>
      </c>
      <c r="M52" s="324">
        <v>142.91999999999999</v>
      </c>
      <c r="N52" s="324">
        <v>146.24</v>
      </c>
      <c r="O52" s="551">
        <f t="shared" si="0"/>
        <v>116750.51777218025</v>
      </c>
      <c r="P52" s="553">
        <f t="shared" si="1"/>
        <v>116750.51777218025</v>
      </c>
      <c r="Q52" s="319"/>
      <c r="R52" s="306"/>
    </row>
    <row r="53" spans="1:18" ht="60">
      <c r="A53" s="316" t="s">
        <v>135</v>
      </c>
      <c r="B53" s="298">
        <v>6</v>
      </c>
      <c r="C53" s="328" t="s">
        <v>184</v>
      </c>
      <c r="D53" s="328" t="s">
        <v>185</v>
      </c>
      <c r="E53" s="328" t="s">
        <v>209</v>
      </c>
      <c r="F53" s="328" t="s">
        <v>121</v>
      </c>
      <c r="G53" s="328" t="s">
        <v>122</v>
      </c>
      <c r="H53" s="328" t="s">
        <v>123</v>
      </c>
      <c r="I53" s="353" t="s">
        <v>186</v>
      </c>
      <c r="J53" s="319">
        <v>26600</v>
      </c>
      <c r="K53" s="319">
        <v>26600</v>
      </c>
      <c r="L53" s="323">
        <v>45443</v>
      </c>
      <c r="M53" s="324">
        <v>142.91999999999999</v>
      </c>
      <c r="N53" s="324">
        <v>146.24</v>
      </c>
      <c r="O53" s="551">
        <f t="shared" si="0"/>
        <v>27217.912118667788</v>
      </c>
      <c r="P53" s="553">
        <f t="shared" si="1"/>
        <v>27217.912118667788</v>
      </c>
      <c r="Q53" s="545">
        <f>+P53</f>
        <v>27217.912118667788</v>
      </c>
      <c r="R53" s="544">
        <f>+Q53/$Q$100</f>
        <v>2.5284263260639601E-4</v>
      </c>
    </row>
    <row r="54" spans="1:18" ht="36">
      <c r="A54" s="582" t="s">
        <v>135</v>
      </c>
      <c r="B54" s="579">
        <v>7</v>
      </c>
      <c r="C54" s="579" t="s">
        <v>218</v>
      </c>
      <c r="D54" s="579" t="s">
        <v>144</v>
      </c>
      <c r="E54" s="579" t="s">
        <v>210</v>
      </c>
      <c r="F54" s="579" t="s">
        <v>211</v>
      </c>
      <c r="G54" s="579" t="s">
        <v>122</v>
      </c>
      <c r="H54" s="579" t="s">
        <v>123</v>
      </c>
      <c r="I54" s="353" t="s">
        <v>145</v>
      </c>
      <c r="J54" s="319">
        <v>14700</v>
      </c>
      <c r="K54" s="319">
        <v>14700</v>
      </c>
      <c r="L54" s="538">
        <v>44897</v>
      </c>
      <c r="M54" s="324">
        <v>115.11</v>
      </c>
      <c r="N54" s="540">
        <v>146.24</v>
      </c>
      <c r="O54" s="551">
        <f t="shared" si="0"/>
        <v>18675.423507948919</v>
      </c>
      <c r="P54" s="553">
        <f t="shared" si="1"/>
        <v>18675.423507948919</v>
      </c>
      <c r="Q54" s="545">
        <f>SUM(P54:P63)</f>
        <v>166083.56850591875</v>
      </c>
      <c r="R54" s="544">
        <f>+Q54/$Q$100</f>
        <v>1.5428445249810224E-3</v>
      </c>
    </row>
    <row r="55" spans="1:18" ht="36">
      <c r="A55" s="583"/>
      <c r="B55" s="580"/>
      <c r="C55" s="580"/>
      <c r="D55" s="580"/>
      <c r="E55" s="580"/>
      <c r="F55" s="580"/>
      <c r="G55" s="580"/>
      <c r="H55" s="580"/>
      <c r="I55" s="353" t="s">
        <v>150</v>
      </c>
      <c r="J55" s="319">
        <v>12600</v>
      </c>
      <c r="K55" s="319">
        <v>12600</v>
      </c>
      <c r="L55" s="323">
        <v>44928</v>
      </c>
      <c r="M55" s="324">
        <v>128.27000000000001</v>
      </c>
      <c r="N55" s="324">
        <v>146.24</v>
      </c>
      <c r="O55" s="551">
        <f t="shared" si="0"/>
        <v>14365.198409604738</v>
      </c>
      <c r="P55" s="553">
        <f t="shared" si="1"/>
        <v>14365.198409604738</v>
      </c>
      <c r="Q55" s="319"/>
      <c r="R55" s="306"/>
    </row>
    <row r="56" spans="1:18" ht="36">
      <c r="A56" s="583"/>
      <c r="B56" s="580"/>
      <c r="C56" s="580"/>
      <c r="D56" s="580"/>
      <c r="E56" s="580"/>
      <c r="F56" s="580"/>
      <c r="G56" s="580"/>
      <c r="H56" s="580"/>
      <c r="I56" s="353" t="s">
        <v>154</v>
      </c>
      <c r="J56" s="319">
        <v>13000</v>
      </c>
      <c r="K56" s="319">
        <v>13000</v>
      </c>
      <c r="L56" s="323">
        <v>44959</v>
      </c>
      <c r="M56" s="324">
        <v>130.4</v>
      </c>
      <c r="N56" s="324">
        <v>146.24</v>
      </c>
      <c r="O56" s="551">
        <f t="shared" si="0"/>
        <v>14579.141104294478</v>
      </c>
      <c r="P56" s="553">
        <f t="shared" si="1"/>
        <v>14579.141104294478</v>
      </c>
      <c r="Q56" s="319"/>
      <c r="R56" s="306"/>
    </row>
    <row r="57" spans="1:18" ht="36">
      <c r="A57" s="583"/>
      <c r="B57" s="580"/>
      <c r="C57" s="580"/>
      <c r="D57" s="580"/>
      <c r="E57" s="580"/>
      <c r="F57" s="580"/>
      <c r="G57" s="580"/>
      <c r="H57" s="580"/>
      <c r="I57" s="353" t="s">
        <v>158</v>
      </c>
      <c r="J57" s="319">
        <v>15500</v>
      </c>
      <c r="K57" s="319">
        <v>15500</v>
      </c>
      <c r="L57" s="323">
        <v>44987</v>
      </c>
      <c r="M57" s="324">
        <v>131.77000000000001</v>
      </c>
      <c r="N57" s="540">
        <v>146.24</v>
      </c>
      <c r="O57" s="551">
        <f t="shared" si="0"/>
        <v>17202.094558700766</v>
      </c>
      <c r="P57" s="553">
        <f t="shared" si="1"/>
        <v>17202.094558700766</v>
      </c>
      <c r="Q57" s="319"/>
      <c r="R57" s="306"/>
    </row>
    <row r="58" spans="1:18" ht="36">
      <c r="A58" s="583"/>
      <c r="B58" s="580"/>
      <c r="C58" s="580"/>
      <c r="D58" s="580"/>
      <c r="E58" s="580"/>
      <c r="F58" s="580"/>
      <c r="G58" s="580"/>
      <c r="H58" s="580"/>
      <c r="I58" s="353" t="s">
        <v>162</v>
      </c>
      <c r="J58" s="319">
        <v>15500</v>
      </c>
      <c r="K58" s="319">
        <v>15500</v>
      </c>
      <c r="L58" s="323">
        <v>45020</v>
      </c>
      <c r="M58" s="324">
        <v>132.80000000000001</v>
      </c>
      <c r="N58" s="324">
        <v>146.24</v>
      </c>
      <c r="O58" s="551">
        <f t="shared" si="0"/>
        <v>17068.674698795181</v>
      </c>
      <c r="P58" s="553">
        <f t="shared" si="1"/>
        <v>17068.674698795181</v>
      </c>
      <c r="Q58" s="319"/>
      <c r="R58" s="306"/>
    </row>
    <row r="59" spans="1:18" ht="36">
      <c r="A59" s="583"/>
      <c r="B59" s="580"/>
      <c r="C59" s="580"/>
      <c r="D59" s="580"/>
      <c r="E59" s="580"/>
      <c r="F59" s="580"/>
      <c r="G59" s="580"/>
      <c r="H59" s="580"/>
      <c r="I59" s="353" t="s">
        <v>166</v>
      </c>
      <c r="J59" s="319">
        <v>15500</v>
      </c>
      <c r="K59" s="319">
        <v>15500</v>
      </c>
      <c r="L59" s="323">
        <v>45049</v>
      </c>
      <c r="M59" s="324">
        <v>133.38</v>
      </c>
      <c r="N59" s="324">
        <v>146.24</v>
      </c>
      <c r="O59" s="551">
        <f t="shared" si="0"/>
        <v>16994.451941820364</v>
      </c>
      <c r="P59" s="553">
        <f t="shared" si="1"/>
        <v>16994.451941820364</v>
      </c>
      <c r="Q59" s="319"/>
      <c r="R59" s="306"/>
    </row>
    <row r="60" spans="1:18" ht="36">
      <c r="A60" s="583"/>
      <c r="B60" s="580"/>
      <c r="C60" s="580"/>
      <c r="D60" s="580"/>
      <c r="E60" s="580"/>
      <c r="F60" s="580"/>
      <c r="G60" s="580"/>
      <c r="H60" s="580"/>
      <c r="I60" s="353" t="s">
        <v>169</v>
      </c>
      <c r="J60" s="319">
        <v>15500</v>
      </c>
      <c r="K60" s="319">
        <v>15500</v>
      </c>
      <c r="L60" s="323">
        <v>45079</v>
      </c>
      <c r="M60" s="324">
        <v>133.78</v>
      </c>
      <c r="N60" s="540">
        <v>146.24</v>
      </c>
      <c r="O60" s="551">
        <f t="shared" si="0"/>
        <v>16943.638809986543</v>
      </c>
      <c r="P60" s="553">
        <f t="shared" si="1"/>
        <v>16943.638809986543</v>
      </c>
      <c r="Q60" s="319"/>
      <c r="R60" s="306"/>
    </row>
    <row r="61" spans="1:18" ht="36">
      <c r="A61" s="583"/>
      <c r="B61" s="580"/>
      <c r="C61" s="580"/>
      <c r="D61" s="580"/>
      <c r="E61" s="580"/>
      <c r="F61" s="580"/>
      <c r="G61" s="580"/>
      <c r="H61" s="580"/>
      <c r="I61" s="353" t="s">
        <v>174</v>
      </c>
      <c r="J61" s="319">
        <v>15500</v>
      </c>
      <c r="K61" s="319">
        <v>15500</v>
      </c>
      <c r="L61" s="323">
        <v>45112</v>
      </c>
      <c r="M61" s="324">
        <v>134.44999999999999</v>
      </c>
      <c r="N61" s="324">
        <v>146.24</v>
      </c>
      <c r="O61" s="551">
        <f t="shared" si="0"/>
        <v>16859.204165117146</v>
      </c>
      <c r="P61" s="553">
        <f t="shared" si="1"/>
        <v>16859.204165117146</v>
      </c>
      <c r="Q61" s="319"/>
      <c r="R61" s="306"/>
    </row>
    <row r="62" spans="1:18" ht="36">
      <c r="A62" s="583"/>
      <c r="B62" s="580"/>
      <c r="C62" s="580"/>
      <c r="D62" s="580"/>
      <c r="E62" s="580"/>
      <c r="F62" s="580"/>
      <c r="G62" s="580"/>
      <c r="H62" s="580"/>
      <c r="I62" s="353" t="s">
        <v>178</v>
      </c>
      <c r="J62" s="319">
        <v>15500</v>
      </c>
      <c r="K62" s="319">
        <v>15500</v>
      </c>
      <c r="L62" s="323">
        <v>45140</v>
      </c>
      <c r="M62" s="324">
        <v>135.38999999999999</v>
      </c>
      <c r="N62" s="324">
        <v>146.24</v>
      </c>
      <c r="O62" s="551">
        <f t="shared" si="0"/>
        <v>16742.152300760768</v>
      </c>
      <c r="P62" s="553">
        <f t="shared" si="1"/>
        <v>16742.152300760768</v>
      </c>
      <c r="Q62" s="319"/>
      <c r="R62" s="306"/>
    </row>
    <row r="63" spans="1:18" ht="36">
      <c r="A63" s="584"/>
      <c r="B63" s="581"/>
      <c r="C63" s="581"/>
      <c r="D63" s="581"/>
      <c r="E63" s="581"/>
      <c r="F63" s="581"/>
      <c r="G63" s="581"/>
      <c r="H63" s="581"/>
      <c r="I63" s="353" t="s">
        <v>182</v>
      </c>
      <c r="J63" s="319">
        <v>15500</v>
      </c>
      <c r="K63" s="319">
        <v>15500</v>
      </c>
      <c r="L63" s="323">
        <v>45173</v>
      </c>
      <c r="M63" s="324">
        <v>136.11000000000001</v>
      </c>
      <c r="N63" s="540">
        <v>146.24</v>
      </c>
      <c r="O63" s="551">
        <f t="shared" si="0"/>
        <v>16653.589008889867</v>
      </c>
      <c r="P63" s="553">
        <f t="shared" si="1"/>
        <v>16653.589008889867</v>
      </c>
      <c r="Q63" s="319"/>
      <c r="R63" s="306"/>
    </row>
    <row r="64" spans="1:18" ht="48">
      <c r="A64" s="582" t="s">
        <v>135</v>
      </c>
      <c r="B64" s="579">
        <v>8</v>
      </c>
      <c r="C64" s="579" t="s">
        <v>219</v>
      </c>
      <c r="D64" s="579" t="s">
        <v>146</v>
      </c>
      <c r="E64" s="579" t="s">
        <v>212</v>
      </c>
      <c r="F64" s="579" t="s">
        <v>121</v>
      </c>
      <c r="G64" s="579" t="s">
        <v>122</v>
      </c>
      <c r="H64" s="579" t="s">
        <v>123</v>
      </c>
      <c r="I64" s="353" t="s">
        <v>147</v>
      </c>
      <c r="J64" s="319">
        <v>112000</v>
      </c>
      <c r="K64" s="319">
        <v>112000</v>
      </c>
      <c r="L64" s="317">
        <v>44897</v>
      </c>
      <c r="M64" s="541">
        <v>126.03</v>
      </c>
      <c r="N64" s="324">
        <v>146.24</v>
      </c>
      <c r="O64" s="551">
        <f t="shared" si="0"/>
        <v>129960.16821391734</v>
      </c>
      <c r="P64" s="553">
        <f t="shared" si="1"/>
        <v>129960.16821391734</v>
      </c>
      <c r="Q64" s="545">
        <f>SUM(P64:P73)</f>
        <v>1295455.9166464391</v>
      </c>
      <c r="R64" s="544">
        <f>+Q64/$Q$100</f>
        <v>1.2034225217656031E-2</v>
      </c>
    </row>
    <row r="65" spans="1:18" ht="60">
      <c r="A65" s="583"/>
      <c r="B65" s="580"/>
      <c r="C65" s="580"/>
      <c r="D65" s="580"/>
      <c r="E65" s="580"/>
      <c r="F65" s="580"/>
      <c r="G65" s="580"/>
      <c r="H65" s="580"/>
      <c r="I65" s="353" t="s">
        <v>151</v>
      </c>
      <c r="J65" s="319">
        <v>112000</v>
      </c>
      <c r="K65" s="319">
        <v>112000</v>
      </c>
      <c r="L65" s="323">
        <v>44928</v>
      </c>
      <c r="M65" s="324">
        <v>128.27000000000001</v>
      </c>
      <c r="N65" s="324">
        <v>146.24</v>
      </c>
      <c r="O65" s="551">
        <f t="shared" si="0"/>
        <v>127690.6525298199</v>
      </c>
      <c r="P65" s="553">
        <f t="shared" si="1"/>
        <v>127690.6525298199</v>
      </c>
      <c r="Q65" s="319"/>
      <c r="R65" s="306"/>
    </row>
    <row r="66" spans="1:18" ht="60">
      <c r="A66" s="583"/>
      <c r="B66" s="580"/>
      <c r="C66" s="580"/>
      <c r="D66" s="580"/>
      <c r="E66" s="580"/>
      <c r="F66" s="580"/>
      <c r="G66" s="580"/>
      <c r="H66" s="580"/>
      <c r="I66" s="353" t="s">
        <v>155</v>
      </c>
      <c r="J66" s="319">
        <v>118500</v>
      </c>
      <c r="K66" s="319">
        <v>118500</v>
      </c>
      <c r="L66" s="323">
        <v>44959</v>
      </c>
      <c r="M66" s="324">
        <v>130.4</v>
      </c>
      <c r="N66" s="540">
        <v>146.24</v>
      </c>
      <c r="O66" s="551">
        <f t="shared" si="0"/>
        <v>132894.47852760737</v>
      </c>
      <c r="P66" s="553">
        <f t="shared" si="1"/>
        <v>132894.47852760737</v>
      </c>
      <c r="Q66" s="319"/>
      <c r="R66" s="306"/>
    </row>
    <row r="67" spans="1:18" ht="60">
      <c r="A67" s="583"/>
      <c r="B67" s="580"/>
      <c r="C67" s="580"/>
      <c r="D67" s="580"/>
      <c r="E67" s="580"/>
      <c r="F67" s="580"/>
      <c r="G67" s="580"/>
      <c r="H67" s="580"/>
      <c r="I67" s="353" t="s">
        <v>159</v>
      </c>
      <c r="J67" s="319">
        <v>118400</v>
      </c>
      <c r="K67" s="319">
        <v>118400</v>
      </c>
      <c r="L67" s="323">
        <v>44987</v>
      </c>
      <c r="M67" s="324">
        <v>131.77000000000001</v>
      </c>
      <c r="N67" s="324">
        <v>146.24</v>
      </c>
      <c r="O67" s="551">
        <f t="shared" si="0"/>
        <v>131401.80617743038</v>
      </c>
      <c r="P67" s="553">
        <f t="shared" si="1"/>
        <v>131401.80617743038</v>
      </c>
      <c r="Q67" s="319"/>
      <c r="R67" s="306"/>
    </row>
    <row r="68" spans="1:18" ht="60">
      <c r="A68" s="583"/>
      <c r="B68" s="580"/>
      <c r="C68" s="580"/>
      <c r="D68" s="580"/>
      <c r="E68" s="580"/>
      <c r="F68" s="580"/>
      <c r="G68" s="580"/>
      <c r="H68" s="580"/>
      <c r="I68" s="353" t="s">
        <v>163</v>
      </c>
      <c r="J68" s="319">
        <v>118400</v>
      </c>
      <c r="K68" s="319">
        <v>118400</v>
      </c>
      <c r="L68" s="323">
        <v>45020</v>
      </c>
      <c r="M68" s="324">
        <v>132.80000000000001</v>
      </c>
      <c r="N68" s="324">
        <v>146.24</v>
      </c>
      <c r="O68" s="551">
        <f t="shared" si="0"/>
        <v>130382.65060240965</v>
      </c>
      <c r="P68" s="553">
        <f t="shared" si="1"/>
        <v>130382.65060240965</v>
      </c>
      <c r="Q68" s="319"/>
      <c r="R68" s="306"/>
    </row>
    <row r="69" spans="1:18" ht="60">
      <c r="A69" s="583"/>
      <c r="B69" s="580"/>
      <c r="C69" s="580"/>
      <c r="D69" s="580"/>
      <c r="E69" s="580"/>
      <c r="F69" s="580"/>
      <c r="G69" s="580"/>
      <c r="H69" s="580"/>
      <c r="I69" s="353" t="s">
        <v>167</v>
      </c>
      <c r="J69" s="319">
        <v>118400</v>
      </c>
      <c r="K69" s="319">
        <v>118400</v>
      </c>
      <c r="L69" s="323">
        <v>45049</v>
      </c>
      <c r="M69" s="324">
        <v>133.38</v>
      </c>
      <c r="N69" s="540">
        <v>146.24</v>
      </c>
      <c r="O69" s="551">
        <f t="shared" si="0"/>
        <v>129815.68451042136</v>
      </c>
      <c r="P69" s="553">
        <f t="shared" si="1"/>
        <v>129815.68451042136</v>
      </c>
      <c r="Q69" s="319"/>
      <c r="R69" s="306"/>
    </row>
    <row r="70" spans="1:18" ht="60">
      <c r="A70" s="583"/>
      <c r="B70" s="580"/>
      <c r="C70" s="580"/>
      <c r="D70" s="580"/>
      <c r="E70" s="580"/>
      <c r="F70" s="580"/>
      <c r="G70" s="580"/>
      <c r="H70" s="580"/>
      <c r="I70" s="353" t="s">
        <v>171</v>
      </c>
      <c r="J70" s="319">
        <v>118400</v>
      </c>
      <c r="K70" s="319">
        <v>118400</v>
      </c>
      <c r="L70" s="323">
        <v>45079</v>
      </c>
      <c r="M70" s="324">
        <v>133.78</v>
      </c>
      <c r="N70" s="324">
        <v>146.24</v>
      </c>
      <c r="O70" s="551">
        <f t="shared" si="0"/>
        <v>129427.53774854238</v>
      </c>
      <c r="P70" s="553">
        <f t="shared" si="1"/>
        <v>129427.53774854238</v>
      </c>
      <c r="Q70" s="319"/>
      <c r="R70" s="306"/>
    </row>
    <row r="71" spans="1:18" ht="60">
      <c r="A71" s="583"/>
      <c r="B71" s="580"/>
      <c r="C71" s="580"/>
      <c r="D71" s="580"/>
      <c r="E71" s="580"/>
      <c r="F71" s="580"/>
      <c r="G71" s="580"/>
      <c r="H71" s="580"/>
      <c r="I71" s="353" t="s">
        <v>175</v>
      </c>
      <c r="J71" s="319">
        <v>118400</v>
      </c>
      <c r="K71" s="319">
        <v>118400</v>
      </c>
      <c r="L71" s="323">
        <v>45112</v>
      </c>
      <c r="M71" s="324">
        <v>134.44999999999999</v>
      </c>
      <c r="N71" s="324">
        <v>146.24</v>
      </c>
      <c r="O71" s="551">
        <f t="shared" si="0"/>
        <v>128782.56600966906</v>
      </c>
      <c r="P71" s="553">
        <f t="shared" si="1"/>
        <v>128782.56600966906</v>
      </c>
      <c r="Q71" s="319"/>
      <c r="R71" s="306"/>
    </row>
    <row r="72" spans="1:18" ht="60">
      <c r="A72" s="583"/>
      <c r="B72" s="580"/>
      <c r="C72" s="580"/>
      <c r="D72" s="580"/>
      <c r="E72" s="580"/>
      <c r="F72" s="580"/>
      <c r="G72" s="580"/>
      <c r="H72" s="580"/>
      <c r="I72" s="353" t="s">
        <v>179</v>
      </c>
      <c r="J72" s="319">
        <v>118400</v>
      </c>
      <c r="K72" s="319">
        <v>118400</v>
      </c>
      <c r="L72" s="323">
        <v>45140</v>
      </c>
      <c r="M72" s="324">
        <v>135.38999999999999</v>
      </c>
      <c r="N72" s="540">
        <v>146.24</v>
      </c>
      <c r="O72" s="551">
        <f t="shared" si="0"/>
        <v>127888.44080065</v>
      </c>
      <c r="P72" s="553">
        <f t="shared" si="1"/>
        <v>127888.44080065</v>
      </c>
      <c r="Q72" s="319"/>
      <c r="R72" s="306"/>
    </row>
    <row r="73" spans="1:18" ht="60">
      <c r="A73" s="584"/>
      <c r="B73" s="581"/>
      <c r="C73" s="581"/>
      <c r="D73" s="581"/>
      <c r="E73" s="581"/>
      <c r="F73" s="581"/>
      <c r="G73" s="581"/>
      <c r="H73" s="581"/>
      <c r="I73" s="353" t="s">
        <v>183</v>
      </c>
      <c r="J73" s="319">
        <v>118400</v>
      </c>
      <c r="K73" s="319">
        <v>118400</v>
      </c>
      <c r="L73" s="323">
        <v>45173</v>
      </c>
      <c r="M73" s="324">
        <v>136.11000000000001</v>
      </c>
      <c r="N73" s="324">
        <v>146.24</v>
      </c>
      <c r="O73" s="551">
        <f t="shared" si="0"/>
        <v>127211.93152597164</v>
      </c>
      <c r="P73" s="553">
        <f t="shared" si="1"/>
        <v>127211.93152597164</v>
      </c>
      <c r="Q73" s="319"/>
      <c r="R73" s="306"/>
    </row>
    <row r="74" spans="1:18" s="256" customFormat="1" ht="32.25" customHeight="1">
      <c r="A74" s="595" t="s">
        <v>135</v>
      </c>
      <c r="B74" s="603">
        <v>9</v>
      </c>
      <c r="C74" s="603" t="s">
        <v>125</v>
      </c>
      <c r="D74" s="603" t="s">
        <v>117</v>
      </c>
      <c r="E74" s="603" t="s">
        <v>132</v>
      </c>
      <c r="F74" s="603" t="s">
        <v>121</v>
      </c>
      <c r="G74" s="603" t="s">
        <v>122</v>
      </c>
      <c r="H74" s="603" t="s">
        <v>123</v>
      </c>
      <c r="I74" s="359" t="s">
        <v>196</v>
      </c>
      <c r="J74" s="319">
        <v>901000</v>
      </c>
      <c r="K74" s="319">
        <v>901000</v>
      </c>
      <c r="L74" s="323">
        <v>44448</v>
      </c>
      <c r="M74" s="324">
        <v>105.91</v>
      </c>
      <c r="N74" s="324">
        <v>146.24</v>
      </c>
      <c r="O74" s="551">
        <f t="shared" ref="O74:O82" si="2">((N74/M74)*K74)</f>
        <v>1244096.3081861958</v>
      </c>
      <c r="P74" s="553">
        <f t="shared" ref="P74:P82" si="3">+O74</f>
        <v>1244096.3081861958</v>
      </c>
      <c r="Q74" s="546">
        <f>SUM(P74:P82)</f>
        <v>87296244.073458865</v>
      </c>
      <c r="R74" s="544">
        <f>+Q74/$Q$100</f>
        <v>0.81094435428958922</v>
      </c>
    </row>
    <row r="75" spans="1:18" ht="32.25" customHeight="1">
      <c r="A75" s="595"/>
      <c r="B75" s="603"/>
      <c r="C75" s="603"/>
      <c r="D75" s="603"/>
      <c r="E75" s="603"/>
      <c r="F75" s="603"/>
      <c r="G75" s="603"/>
      <c r="H75" s="603"/>
      <c r="I75" s="359" t="s">
        <v>197</v>
      </c>
      <c r="J75" s="319">
        <v>11342000</v>
      </c>
      <c r="K75" s="319">
        <v>11342000</v>
      </c>
      <c r="L75" s="323">
        <v>44574</v>
      </c>
      <c r="M75" s="324">
        <v>113.26</v>
      </c>
      <c r="N75" s="540">
        <v>146.24</v>
      </c>
      <c r="O75" s="551">
        <f t="shared" si="2"/>
        <v>14644659.014656542</v>
      </c>
      <c r="P75" s="553">
        <f t="shared" si="3"/>
        <v>14644659.014656542</v>
      </c>
      <c r="Q75" s="326"/>
      <c r="R75" s="306"/>
    </row>
    <row r="76" spans="1:18" ht="32.25" customHeight="1">
      <c r="A76" s="595"/>
      <c r="B76" s="603"/>
      <c r="C76" s="603"/>
      <c r="D76" s="603"/>
      <c r="E76" s="603"/>
      <c r="F76" s="603"/>
      <c r="G76" s="603"/>
      <c r="H76" s="603"/>
      <c r="I76" s="359" t="s">
        <v>198</v>
      </c>
      <c r="J76" s="319">
        <v>4983000</v>
      </c>
      <c r="K76" s="319">
        <v>4983000</v>
      </c>
      <c r="L76" s="323">
        <v>44812</v>
      </c>
      <c r="M76" s="324">
        <v>122.63</v>
      </c>
      <c r="N76" s="324">
        <v>146.24</v>
      </c>
      <c r="O76" s="551">
        <f t="shared" si="2"/>
        <v>5942378.8632471664</v>
      </c>
      <c r="P76" s="553">
        <f t="shared" si="3"/>
        <v>5942378.8632471664</v>
      </c>
      <c r="Q76" s="326"/>
      <c r="R76" s="306"/>
    </row>
    <row r="77" spans="1:18" ht="32.25" customHeight="1">
      <c r="A77" s="595"/>
      <c r="B77" s="603"/>
      <c r="C77" s="603"/>
      <c r="D77" s="603"/>
      <c r="E77" s="603"/>
      <c r="F77" s="603"/>
      <c r="G77" s="603"/>
      <c r="H77" s="603"/>
      <c r="I77" s="359" t="s">
        <v>199</v>
      </c>
      <c r="J77" s="319">
        <v>39476000</v>
      </c>
      <c r="K77" s="319">
        <v>39476000</v>
      </c>
      <c r="L77" s="323">
        <v>44938</v>
      </c>
      <c r="M77" s="324">
        <v>128.27000000000001</v>
      </c>
      <c r="N77" s="324">
        <v>146.24</v>
      </c>
      <c r="O77" s="551">
        <f t="shared" si="2"/>
        <v>45006394.63631402</v>
      </c>
      <c r="P77" s="553">
        <f t="shared" si="3"/>
        <v>45006394.63631402</v>
      </c>
      <c r="Q77" s="326"/>
      <c r="R77" s="306"/>
    </row>
    <row r="78" spans="1:18" ht="32.25" customHeight="1">
      <c r="A78" s="595"/>
      <c r="B78" s="603"/>
      <c r="C78" s="603"/>
      <c r="D78" s="603"/>
      <c r="E78" s="603"/>
      <c r="F78" s="603"/>
      <c r="G78" s="603"/>
      <c r="H78" s="603"/>
      <c r="I78" s="360" t="s">
        <v>200</v>
      </c>
      <c r="J78" s="319">
        <v>9172000</v>
      </c>
      <c r="K78" s="319">
        <v>9172000</v>
      </c>
      <c r="L78" s="323">
        <v>45056</v>
      </c>
      <c r="M78" s="324">
        <v>133.38</v>
      </c>
      <c r="N78" s="540">
        <v>146.24</v>
      </c>
      <c r="O78" s="551">
        <f t="shared" si="2"/>
        <v>10056329.884540411</v>
      </c>
      <c r="P78" s="553">
        <f t="shared" si="3"/>
        <v>10056329.884540411</v>
      </c>
      <c r="Q78" s="326"/>
      <c r="R78" s="306"/>
    </row>
    <row r="79" spans="1:18" ht="32.25" customHeight="1">
      <c r="A79" s="595"/>
      <c r="B79" s="603"/>
      <c r="C79" s="603"/>
      <c r="D79" s="603"/>
      <c r="E79" s="603"/>
      <c r="F79" s="603"/>
      <c r="G79" s="603"/>
      <c r="H79" s="603"/>
      <c r="I79" s="360" t="s">
        <v>201</v>
      </c>
      <c r="J79" s="319">
        <v>8105000</v>
      </c>
      <c r="K79" s="319">
        <v>8105000</v>
      </c>
      <c r="L79" s="323">
        <v>45177</v>
      </c>
      <c r="M79" s="324">
        <v>136.11000000000001</v>
      </c>
      <c r="N79" s="324">
        <v>146.24</v>
      </c>
      <c r="O79" s="551">
        <f t="shared" si="2"/>
        <v>8708215.4140033796</v>
      </c>
      <c r="P79" s="553">
        <f t="shared" si="3"/>
        <v>8708215.4140033796</v>
      </c>
      <c r="Q79" s="326"/>
      <c r="R79" s="306"/>
    </row>
    <row r="80" spans="1:18" ht="32.25" customHeight="1">
      <c r="A80" s="595"/>
      <c r="B80" s="603"/>
      <c r="C80" s="603"/>
      <c r="D80" s="603"/>
      <c r="E80" s="603"/>
      <c r="F80" s="603"/>
      <c r="G80" s="603"/>
      <c r="H80" s="603"/>
      <c r="I80" s="360" t="s">
        <v>202</v>
      </c>
      <c r="J80" s="319">
        <v>1573000</v>
      </c>
      <c r="K80" s="319">
        <v>1573000</v>
      </c>
      <c r="L80" s="323">
        <v>45302</v>
      </c>
      <c r="M80" s="324">
        <v>138.97999999999999</v>
      </c>
      <c r="N80" s="324">
        <v>146.24</v>
      </c>
      <c r="O80" s="551">
        <f t="shared" si="2"/>
        <v>1655169.9525111527</v>
      </c>
      <c r="P80" s="553">
        <f t="shared" si="3"/>
        <v>1655169.9525111527</v>
      </c>
      <c r="Q80" s="326"/>
      <c r="R80" s="306"/>
    </row>
    <row r="81" spans="1:19" ht="32.25" customHeight="1">
      <c r="A81" s="595"/>
      <c r="B81" s="603"/>
      <c r="C81" s="603"/>
      <c r="D81" s="603"/>
      <c r="E81" s="603"/>
      <c r="F81" s="603"/>
      <c r="G81" s="603"/>
      <c r="H81" s="603"/>
      <c r="I81" s="360" t="s">
        <v>204</v>
      </c>
      <c r="J81" s="319">
        <v>23000</v>
      </c>
      <c r="K81" s="319">
        <v>23000</v>
      </c>
      <c r="L81" s="323">
        <v>45671</v>
      </c>
      <c r="M81" s="324">
        <v>146.24</v>
      </c>
      <c r="N81" s="540">
        <v>146.24</v>
      </c>
      <c r="O81" s="551">
        <f t="shared" si="2"/>
        <v>23000</v>
      </c>
      <c r="P81" s="553">
        <f t="shared" si="3"/>
        <v>23000</v>
      </c>
      <c r="Q81" s="326"/>
      <c r="R81" s="306"/>
    </row>
    <row r="82" spans="1:19" ht="32.25" customHeight="1">
      <c r="A82" s="595"/>
      <c r="B82" s="603"/>
      <c r="C82" s="609"/>
      <c r="D82" s="609"/>
      <c r="E82" s="609"/>
      <c r="F82" s="609"/>
      <c r="G82" s="609"/>
      <c r="H82" s="609"/>
      <c r="I82" s="360" t="s">
        <v>203</v>
      </c>
      <c r="J82" s="319">
        <v>16000</v>
      </c>
      <c r="K82" s="319">
        <v>16000</v>
      </c>
      <c r="L82" s="323">
        <v>45671</v>
      </c>
      <c r="M82" s="324">
        <v>146.24</v>
      </c>
      <c r="N82" s="324">
        <v>146.24</v>
      </c>
      <c r="O82" s="551">
        <f t="shared" si="2"/>
        <v>16000</v>
      </c>
      <c r="P82" s="553">
        <f t="shared" si="3"/>
        <v>16000</v>
      </c>
      <c r="Q82" s="326"/>
      <c r="R82" s="306"/>
    </row>
    <row r="83" spans="1:19" ht="57" customHeight="1">
      <c r="A83" s="610" t="s">
        <v>21</v>
      </c>
      <c r="B83" s="611"/>
      <c r="C83" s="611"/>
      <c r="D83" s="611"/>
      <c r="E83" s="611"/>
      <c r="F83" s="611"/>
      <c r="G83" s="611"/>
      <c r="H83" s="611"/>
      <c r="I83" s="611"/>
      <c r="J83" s="368">
        <f>SUM(J9:J82)</f>
        <v>83250300</v>
      </c>
      <c r="K83" s="368">
        <f>SUM(K9:K82)</f>
        <v>83250300</v>
      </c>
      <c r="L83" s="369"/>
      <c r="M83" s="370"/>
      <c r="N83" s="370"/>
      <c r="O83" s="554">
        <f>SUM(O9:O82)</f>
        <v>95753557.674546018</v>
      </c>
      <c r="P83" s="554">
        <f>SUM(P9:P82)</f>
        <v>95753557.674546018</v>
      </c>
      <c r="Q83" s="368">
        <f>SUM(Q9:Q82)</f>
        <v>95753557.674546018</v>
      </c>
      <c r="R83" s="371">
        <f>SUM(R9:R82)</f>
        <v>0.88950914009511484</v>
      </c>
      <c r="S83" s="361"/>
    </row>
    <row r="84" spans="1:19" ht="30" customHeight="1">
      <c r="A84" s="251" t="s">
        <v>22</v>
      </c>
      <c r="B84" s="258"/>
      <c r="C84" s="258" t="s">
        <v>124</v>
      </c>
      <c r="D84" s="259"/>
      <c r="E84" s="258"/>
      <c r="F84" s="258"/>
      <c r="G84" s="260"/>
      <c r="H84" s="258"/>
      <c r="I84" s="321"/>
      <c r="J84" s="319"/>
      <c r="K84" s="325"/>
      <c r="L84" s="323"/>
      <c r="M84" s="324"/>
      <c r="N84" s="324"/>
      <c r="O84" s="555"/>
      <c r="P84" s="555"/>
      <c r="Q84" s="319">
        <f>SUM(P84:P84)</f>
        <v>0</v>
      </c>
      <c r="R84" s="307">
        <f>+Q84/$Q$100</f>
        <v>0</v>
      </c>
    </row>
    <row r="85" spans="1:19" ht="45" customHeight="1">
      <c r="A85" s="610" t="s">
        <v>23</v>
      </c>
      <c r="B85" s="611"/>
      <c r="C85" s="611"/>
      <c r="D85" s="611"/>
      <c r="E85" s="611"/>
      <c r="F85" s="611"/>
      <c r="G85" s="611"/>
      <c r="H85" s="611"/>
      <c r="I85" s="611"/>
      <c r="J85" s="368">
        <f>SUM(J84:J84)</f>
        <v>0</v>
      </c>
      <c r="K85" s="368">
        <f>SUM(K84:K84)</f>
        <v>0</v>
      </c>
      <c r="L85" s="369"/>
      <c r="M85" s="370"/>
      <c r="N85" s="370"/>
      <c r="O85" s="554">
        <f>SUM(O84:O84)</f>
        <v>0</v>
      </c>
      <c r="P85" s="554">
        <f>SUM(P84:P84)</f>
        <v>0</v>
      </c>
      <c r="Q85" s="368">
        <f>SUM(Q84:Q84)</f>
        <v>0</v>
      </c>
      <c r="R85" s="372">
        <f>+Q85/$Q$100</f>
        <v>0</v>
      </c>
    </row>
    <row r="86" spans="1:19" ht="90.75" customHeight="1">
      <c r="A86" s="255" t="s">
        <v>310</v>
      </c>
      <c r="B86" s="261">
        <v>10</v>
      </c>
      <c r="C86" s="329" t="s">
        <v>188</v>
      </c>
      <c r="D86" s="330">
        <v>1075296696</v>
      </c>
      <c r="E86" s="331" t="s">
        <v>296</v>
      </c>
      <c r="F86" s="262" t="s">
        <v>297</v>
      </c>
      <c r="G86" s="262" t="s">
        <v>122</v>
      </c>
      <c r="H86" s="262" t="s">
        <v>123</v>
      </c>
      <c r="I86" s="360" t="s">
        <v>292</v>
      </c>
      <c r="J86" s="332">
        <v>2975000</v>
      </c>
      <c r="K86" s="332">
        <v>2975000</v>
      </c>
      <c r="L86" s="539">
        <v>44522</v>
      </c>
      <c r="M86" s="542">
        <v>105.91</v>
      </c>
      <c r="N86" s="542">
        <v>146.24</v>
      </c>
      <c r="O86" s="551">
        <f t="shared" ref="O86" si="4">((N86/M86)*K86)</f>
        <v>4107865.1685393262</v>
      </c>
      <c r="P86" s="556">
        <f>+O86</f>
        <v>4107865.1685393262</v>
      </c>
      <c r="Q86" s="319">
        <f>+K86</f>
        <v>2975000</v>
      </c>
      <c r="R86" s="308">
        <f>+Q86/$Q$100</f>
        <v>2.7636463396768649E-2</v>
      </c>
    </row>
    <row r="87" spans="1:19" ht="120.75" customHeight="1">
      <c r="A87" s="255" t="s">
        <v>310</v>
      </c>
      <c r="B87" s="261">
        <v>11</v>
      </c>
      <c r="C87" s="329" t="s">
        <v>189</v>
      </c>
      <c r="D87" s="330">
        <v>19427927</v>
      </c>
      <c r="E87" s="387" t="s">
        <v>220</v>
      </c>
      <c r="F87" s="328" t="s">
        <v>121</v>
      </c>
      <c r="G87" s="328" t="s">
        <v>122</v>
      </c>
      <c r="H87" s="328" t="s">
        <v>123</v>
      </c>
      <c r="I87" s="360" t="s">
        <v>293</v>
      </c>
      <c r="J87" s="332">
        <v>1000000</v>
      </c>
      <c r="K87" s="332">
        <v>1000000</v>
      </c>
      <c r="L87" s="539">
        <v>44632</v>
      </c>
      <c r="M87" s="542">
        <v>116.26</v>
      </c>
      <c r="N87" s="542">
        <v>146.24</v>
      </c>
      <c r="O87" s="551">
        <f t="shared" ref="O87:O96" si="5">((N87/M87)*K87)</f>
        <v>1257870.2907276794</v>
      </c>
      <c r="P87" s="556">
        <f t="shared" ref="P87:P96" si="6">+O87</f>
        <v>1257870.2907276794</v>
      </c>
      <c r="Q87" s="319">
        <f>+K87</f>
        <v>1000000</v>
      </c>
      <c r="R87" s="308">
        <f>+Q87/$Q$100</f>
        <v>9.2895675283255954E-3</v>
      </c>
    </row>
    <row r="88" spans="1:19" ht="66.75" customHeight="1">
      <c r="A88" s="594" t="s">
        <v>310</v>
      </c>
      <c r="B88" s="616">
        <v>12</v>
      </c>
      <c r="C88" s="597" t="s">
        <v>278</v>
      </c>
      <c r="D88" s="600" t="s">
        <v>190</v>
      </c>
      <c r="E88" s="604" t="s">
        <v>191</v>
      </c>
      <c r="F88" s="605" t="s">
        <v>121</v>
      </c>
      <c r="G88" s="605" t="s">
        <v>122</v>
      </c>
      <c r="H88" s="605" t="s">
        <v>123</v>
      </c>
      <c r="I88" s="355" t="s">
        <v>299</v>
      </c>
      <c r="J88" s="332">
        <v>634644</v>
      </c>
      <c r="K88" s="332">
        <v>634644</v>
      </c>
      <c r="L88" s="539">
        <v>45382</v>
      </c>
      <c r="M88" s="542">
        <v>141.47999999999999</v>
      </c>
      <c r="N88" s="542">
        <v>146.24</v>
      </c>
      <c r="O88" s="551">
        <f t="shared" si="5"/>
        <v>655996.17302798992</v>
      </c>
      <c r="P88" s="556">
        <f t="shared" si="6"/>
        <v>655996.17302798992</v>
      </c>
      <c r="Q88" s="325">
        <f>SUM(K88:K96)</f>
        <v>6346439</v>
      </c>
      <c r="R88" s="308">
        <f>+Q88/$Q$100</f>
        <v>5.895567365489917E-2</v>
      </c>
    </row>
    <row r="89" spans="1:19" ht="62.25" customHeight="1">
      <c r="A89" s="595"/>
      <c r="B89" s="617"/>
      <c r="C89" s="598"/>
      <c r="D89" s="601"/>
      <c r="E89" s="604"/>
      <c r="F89" s="605"/>
      <c r="G89" s="605"/>
      <c r="H89" s="605"/>
      <c r="I89" s="355" t="s">
        <v>300</v>
      </c>
      <c r="J89" s="332">
        <v>634644</v>
      </c>
      <c r="K89" s="332">
        <v>634644</v>
      </c>
      <c r="L89" s="539">
        <v>45413</v>
      </c>
      <c r="M89" s="542">
        <v>142.91999999999999</v>
      </c>
      <c r="N89" s="542">
        <v>146.24</v>
      </c>
      <c r="O89" s="551">
        <f t="shared" si="5"/>
        <v>649386.6397984887</v>
      </c>
      <c r="P89" s="556">
        <f t="shared" si="6"/>
        <v>649386.6397984887</v>
      </c>
      <c r="Q89" s="319"/>
      <c r="R89" s="308"/>
    </row>
    <row r="90" spans="1:19" ht="69" customHeight="1">
      <c r="A90" s="595"/>
      <c r="B90" s="617"/>
      <c r="C90" s="598"/>
      <c r="D90" s="601"/>
      <c r="E90" s="604"/>
      <c r="F90" s="605"/>
      <c r="G90" s="605"/>
      <c r="H90" s="605"/>
      <c r="I90" s="355" t="s">
        <v>301</v>
      </c>
      <c r="J90" s="332">
        <v>1269287</v>
      </c>
      <c r="K90" s="332">
        <v>1269287</v>
      </c>
      <c r="L90" s="539">
        <v>45477</v>
      </c>
      <c r="M90" s="542">
        <v>143.66999999999999</v>
      </c>
      <c r="N90" s="542">
        <v>146.24</v>
      </c>
      <c r="O90" s="551">
        <f t="shared" si="5"/>
        <v>1291992.2800863092</v>
      </c>
      <c r="P90" s="556">
        <f t="shared" si="6"/>
        <v>1291992.2800863092</v>
      </c>
      <c r="Q90" s="319"/>
      <c r="R90" s="308"/>
    </row>
    <row r="91" spans="1:19" ht="66" customHeight="1">
      <c r="A91" s="595"/>
      <c r="B91" s="617"/>
      <c r="C91" s="598"/>
      <c r="D91" s="601"/>
      <c r="E91" s="604"/>
      <c r="F91" s="605"/>
      <c r="G91" s="605"/>
      <c r="H91" s="605"/>
      <c r="I91" s="355" t="s">
        <v>302</v>
      </c>
      <c r="J91" s="332">
        <v>634644</v>
      </c>
      <c r="K91" s="332">
        <v>634644</v>
      </c>
      <c r="L91" s="539">
        <v>45505</v>
      </c>
      <c r="M91" s="542">
        <v>143.66999999999999</v>
      </c>
      <c r="N91" s="542">
        <v>146.24</v>
      </c>
      <c r="O91" s="551">
        <f t="shared" si="5"/>
        <v>645996.64898726263</v>
      </c>
      <c r="P91" s="556">
        <f t="shared" si="6"/>
        <v>645996.64898726263</v>
      </c>
      <c r="Q91" s="319"/>
      <c r="R91" s="308"/>
    </row>
    <row r="92" spans="1:19" ht="66" customHeight="1">
      <c r="A92" s="595"/>
      <c r="B92" s="617"/>
      <c r="C92" s="598"/>
      <c r="D92" s="601"/>
      <c r="E92" s="604"/>
      <c r="F92" s="605"/>
      <c r="G92" s="605"/>
      <c r="H92" s="605"/>
      <c r="I92" s="355" t="s">
        <v>303</v>
      </c>
      <c r="J92" s="332">
        <v>634644</v>
      </c>
      <c r="K92" s="332">
        <v>634644</v>
      </c>
      <c r="L92" s="539">
        <v>45535</v>
      </c>
      <c r="M92" s="542">
        <v>143.66999999999999</v>
      </c>
      <c r="N92" s="542">
        <v>146.24</v>
      </c>
      <c r="O92" s="551">
        <f t="shared" si="5"/>
        <v>645996.64898726263</v>
      </c>
      <c r="P92" s="556">
        <f t="shared" si="6"/>
        <v>645996.64898726263</v>
      </c>
      <c r="Q92" s="319"/>
      <c r="R92" s="308"/>
    </row>
    <row r="93" spans="1:19" ht="78.75" customHeight="1">
      <c r="A93" s="595"/>
      <c r="B93" s="617"/>
      <c r="C93" s="598"/>
      <c r="D93" s="601"/>
      <c r="E93" s="604"/>
      <c r="F93" s="605"/>
      <c r="G93" s="605"/>
      <c r="H93" s="605"/>
      <c r="I93" s="355" t="s">
        <v>309</v>
      </c>
      <c r="J93" s="332">
        <v>634644</v>
      </c>
      <c r="K93" s="332">
        <v>634644</v>
      </c>
      <c r="L93" s="539">
        <v>45567</v>
      </c>
      <c r="M93" s="542">
        <v>136.44999999999999</v>
      </c>
      <c r="N93" s="542">
        <v>146.24</v>
      </c>
      <c r="O93" s="551">
        <f t="shared" si="5"/>
        <v>680178.36980578979</v>
      </c>
      <c r="P93" s="556">
        <f t="shared" si="6"/>
        <v>680178.36980578979</v>
      </c>
      <c r="Q93" s="325"/>
      <c r="R93" s="308"/>
    </row>
    <row r="94" spans="1:19" ht="67.5" customHeight="1">
      <c r="A94" s="595"/>
      <c r="B94" s="617"/>
      <c r="C94" s="598"/>
      <c r="D94" s="601"/>
      <c r="E94" s="604"/>
      <c r="F94" s="605"/>
      <c r="G94" s="605"/>
      <c r="H94" s="605"/>
      <c r="I94" s="355" t="s">
        <v>192</v>
      </c>
      <c r="J94" s="332">
        <v>634644</v>
      </c>
      <c r="K94" s="332">
        <v>634644</v>
      </c>
      <c r="L94" s="539">
        <v>45596</v>
      </c>
      <c r="M94" s="542">
        <v>136.44999999999999</v>
      </c>
      <c r="N94" s="542">
        <v>146.24</v>
      </c>
      <c r="O94" s="551">
        <f t="shared" si="5"/>
        <v>680178.36980578979</v>
      </c>
      <c r="P94" s="556">
        <f t="shared" si="6"/>
        <v>680178.36980578979</v>
      </c>
      <c r="Q94" s="327"/>
      <c r="R94" s="308"/>
    </row>
    <row r="95" spans="1:19" ht="65.25" customHeight="1">
      <c r="A95" s="595"/>
      <c r="B95" s="617"/>
      <c r="C95" s="598"/>
      <c r="D95" s="601"/>
      <c r="E95" s="604"/>
      <c r="F95" s="605"/>
      <c r="G95" s="605"/>
      <c r="H95" s="605"/>
      <c r="I95" s="355" t="s">
        <v>193</v>
      </c>
      <c r="J95" s="332">
        <v>634644</v>
      </c>
      <c r="K95" s="332">
        <v>634644</v>
      </c>
      <c r="L95" s="539">
        <v>45627</v>
      </c>
      <c r="M95" s="542">
        <v>137.72</v>
      </c>
      <c r="N95" s="542">
        <v>146.24</v>
      </c>
      <c r="O95" s="551">
        <f t="shared" si="5"/>
        <v>673906.03078710439</v>
      </c>
      <c r="P95" s="556">
        <f t="shared" si="6"/>
        <v>673906.03078710439</v>
      </c>
      <c r="Q95" s="327"/>
      <c r="R95" s="308"/>
    </row>
    <row r="96" spans="1:19" ht="63.75" customHeight="1">
      <c r="A96" s="596"/>
      <c r="B96" s="618"/>
      <c r="C96" s="599"/>
      <c r="D96" s="602"/>
      <c r="E96" s="604"/>
      <c r="F96" s="605"/>
      <c r="G96" s="605"/>
      <c r="H96" s="605"/>
      <c r="I96" s="355" t="s">
        <v>194</v>
      </c>
      <c r="J96" s="332">
        <v>634644</v>
      </c>
      <c r="K96" s="332">
        <v>634644</v>
      </c>
      <c r="L96" s="539">
        <v>45658</v>
      </c>
      <c r="M96" s="542">
        <v>146.24</v>
      </c>
      <c r="N96" s="542">
        <v>146.24</v>
      </c>
      <c r="O96" s="551">
        <f t="shared" si="5"/>
        <v>634644</v>
      </c>
      <c r="P96" s="556">
        <f t="shared" si="6"/>
        <v>634644</v>
      </c>
      <c r="Q96" s="327"/>
      <c r="R96" s="308"/>
    </row>
    <row r="97" spans="1:18" s="333" customFormat="1" ht="24" customHeight="1">
      <c r="A97" s="610" t="s">
        <v>25</v>
      </c>
      <c r="B97" s="612"/>
      <c r="C97" s="612"/>
      <c r="D97" s="612"/>
      <c r="E97" s="613"/>
      <c r="F97" s="613"/>
      <c r="G97" s="613"/>
      <c r="H97" s="613"/>
      <c r="I97" s="613"/>
      <c r="J97" s="368">
        <f>SUM(J86:J96)</f>
        <v>10321439</v>
      </c>
      <c r="K97" s="368">
        <f>SUM(K86:K96)</f>
        <v>10321439</v>
      </c>
      <c r="L97" s="369"/>
      <c r="M97" s="370"/>
      <c r="N97" s="370"/>
      <c r="O97" s="554">
        <f>SUM(O86:O96)</f>
        <v>11924010.620553005</v>
      </c>
      <c r="P97" s="554">
        <f>SUM(P86:P96)</f>
        <v>11924010.620553005</v>
      </c>
      <c r="Q97" s="368">
        <f>SUM(Q86:Q96)</f>
        <v>10321439</v>
      </c>
      <c r="R97" s="372">
        <f>SUM(R86:R96)</f>
        <v>9.5881704579993413E-2</v>
      </c>
    </row>
    <row r="98" spans="1:18" ht="30" customHeight="1">
      <c r="A98" s="251" t="s">
        <v>24</v>
      </c>
      <c r="B98" s="263"/>
      <c r="C98" s="258" t="s">
        <v>124</v>
      </c>
      <c r="D98" s="297"/>
      <c r="E98" s="297"/>
      <c r="F98" s="297"/>
      <c r="G98" s="297"/>
      <c r="H98" s="297"/>
      <c r="I98" s="322"/>
      <c r="J98" s="319"/>
      <c r="K98" s="325"/>
      <c r="L98" s="323"/>
      <c r="M98" s="324"/>
      <c r="N98" s="324"/>
      <c r="O98" s="555"/>
      <c r="P98" s="555"/>
      <c r="Q98" s="319"/>
      <c r="R98" s="308">
        <f>+Q98/$Q$100</f>
        <v>0</v>
      </c>
    </row>
    <row r="99" spans="1:18" ht="35.25" customHeight="1">
      <c r="A99" s="610" t="s">
        <v>26</v>
      </c>
      <c r="B99" s="614"/>
      <c r="C99" s="614"/>
      <c r="D99" s="614"/>
      <c r="E99" s="614"/>
      <c r="F99" s="614"/>
      <c r="G99" s="614"/>
      <c r="H99" s="614"/>
      <c r="I99" s="615"/>
      <c r="J99" s="373">
        <f>SUM(J98:J98)</f>
        <v>0</v>
      </c>
      <c r="K99" s="373">
        <f>SUM(K98:K98)</f>
        <v>0</v>
      </c>
      <c r="L99" s="364"/>
      <c r="M99" s="365"/>
      <c r="N99" s="365"/>
      <c r="O99" s="552">
        <f t="shared" ref="O99:P99" si="7">SUM(O98:O98)</f>
        <v>0</v>
      </c>
      <c r="P99" s="552">
        <f t="shared" si="7"/>
        <v>0</v>
      </c>
      <c r="Q99" s="374">
        <f>SUM(Q98:Q98)</f>
        <v>0</v>
      </c>
      <c r="R99" s="372">
        <f>SUM(R98:R98)</f>
        <v>0</v>
      </c>
    </row>
    <row r="100" spans="1:18" s="250" customFormat="1" ht="48" customHeight="1" thickBot="1">
      <c r="A100" s="606" t="s">
        <v>27</v>
      </c>
      <c r="B100" s="607"/>
      <c r="C100" s="607"/>
      <c r="D100" s="607"/>
      <c r="E100" s="607"/>
      <c r="F100" s="607"/>
      <c r="G100" s="607"/>
      <c r="H100" s="607"/>
      <c r="I100" s="608"/>
      <c r="J100" s="299">
        <f>+J8+J83+J85+J97+J99</f>
        <v>95039100</v>
      </c>
      <c r="K100" s="299">
        <f>+K8+K83+K85+K97+K99</f>
        <v>95039100</v>
      </c>
      <c r="L100" s="303"/>
      <c r="M100" s="301"/>
      <c r="N100" s="301"/>
      <c r="O100" s="557">
        <f>+O8+O83+O85+O97+O99</f>
        <v>109250209.355121</v>
      </c>
      <c r="P100" s="557">
        <f>+P8+P83+P85+P97+P99</f>
        <v>109250209.355121</v>
      </c>
      <c r="Q100" s="299">
        <f>+Q8+Q83++Q85+Q97+Q99</f>
        <v>107647637.734568</v>
      </c>
      <c r="R100" s="305">
        <f>+R8+R83+R85+R97+R99</f>
        <v>1</v>
      </c>
    </row>
    <row r="101" spans="1:18" ht="16.5" customHeight="1">
      <c r="A101" s="264"/>
      <c r="B101" s="265"/>
      <c r="C101" s="266"/>
      <c r="D101" s="267"/>
      <c r="E101" s="268"/>
      <c r="F101" s="265"/>
      <c r="G101" s="267"/>
      <c r="H101" s="265"/>
      <c r="I101" s="269"/>
      <c r="J101" s="270"/>
      <c r="K101" s="270"/>
      <c r="L101" s="271"/>
      <c r="M101" s="302"/>
      <c r="N101" s="302"/>
      <c r="O101" s="266"/>
      <c r="P101" s="266"/>
      <c r="Q101" s="272"/>
    </row>
    <row r="102" spans="1:18" s="573" customFormat="1" ht="13.5" customHeight="1">
      <c r="A102" s="561"/>
      <c r="B102" s="562"/>
      <c r="C102" s="563"/>
      <c r="D102" s="564"/>
      <c r="E102" s="565"/>
      <c r="F102" s="562"/>
      <c r="G102" s="564"/>
      <c r="H102" s="562"/>
      <c r="I102" s="566"/>
      <c r="J102" s="567"/>
      <c r="K102" s="567"/>
      <c r="L102" s="568"/>
      <c r="M102" s="569"/>
      <c r="N102" s="569"/>
      <c r="O102" s="570"/>
      <c r="P102" s="570"/>
      <c r="Q102" s="571"/>
      <c r="R102" s="572"/>
    </row>
    <row r="103" spans="1:18" s="573" customFormat="1" ht="13.5" customHeight="1">
      <c r="A103" s="561"/>
      <c r="B103" s="562"/>
      <c r="C103" s="563"/>
      <c r="D103" s="564"/>
      <c r="E103" s="565"/>
      <c r="F103" s="562"/>
      <c r="G103" s="564"/>
      <c r="H103" s="562"/>
      <c r="I103" s="566"/>
      <c r="J103" s="567"/>
      <c r="K103" s="567"/>
      <c r="L103" s="568"/>
      <c r="M103" s="568"/>
      <c r="N103" s="568"/>
      <c r="O103" s="570"/>
      <c r="P103" s="570"/>
      <c r="Q103" s="571"/>
      <c r="R103" s="572"/>
    </row>
    <row r="104" spans="1:18" s="573" customFormat="1" ht="28.5" customHeight="1">
      <c r="A104" s="574" t="str">
        <f>+'[1]CALIFICACION Y GRADUACION'!A56</f>
        <v>CLAUDIA MARCELA RAMIREZ BERMUDEZ</v>
      </c>
      <c r="I104" s="575"/>
      <c r="J104" s="567"/>
      <c r="K104" s="567"/>
      <c r="L104" s="568"/>
      <c r="M104" s="568"/>
      <c r="N104" s="568"/>
      <c r="O104" s="570"/>
      <c r="P104" s="570"/>
      <c r="Q104" s="576"/>
      <c r="R104" s="577"/>
    </row>
    <row r="105" spans="1:18" s="573" customFormat="1" ht="18.75" customHeight="1">
      <c r="A105" s="574" t="str">
        <f>+'[1]CALIFICACION Y GRADUACION'!A57</f>
        <v>C.C. 52.268.018</v>
      </c>
      <c r="I105" s="575"/>
      <c r="J105" s="567"/>
      <c r="K105" s="567"/>
      <c r="L105" s="568"/>
      <c r="M105" s="568"/>
      <c r="N105" s="568"/>
      <c r="O105" s="570"/>
      <c r="P105" s="570"/>
      <c r="Q105" s="576"/>
      <c r="R105" s="577"/>
    </row>
    <row r="106" spans="1:18" s="573" customFormat="1" ht="33" customHeight="1">
      <c r="A106" s="574" t="s">
        <v>312</v>
      </c>
      <c r="I106" s="566"/>
      <c r="J106" s="567"/>
      <c r="K106" s="567"/>
      <c r="L106" s="568"/>
      <c r="M106" s="568"/>
      <c r="N106" s="568"/>
      <c r="O106" s="570"/>
      <c r="P106" s="570"/>
      <c r="Q106" s="576"/>
      <c r="R106" s="577"/>
    </row>
    <row r="107" spans="1:18" ht="24" customHeight="1">
      <c r="A107" s="273"/>
      <c r="B107" s="274"/>
      <c r="C107" s="275"/>
      <c r="D107" s="276"/>
      <c r="E107" s="277"/>
      <c r="F107" s="274"/>
      <c r="G107" s="276"/>
      <c r="H107" s="274"/>
      <c r="I107" s="278"/>
      <c r="J107" s="279"/>
      <c r="K107" s="279"/>
      <c r="L107" s="280"/>
      <c r="M107" s="280"/>
      <c r="N107" s="280"/>
      <c r="O107" s="558"/>
      <c r="P107" s="559"/>
      <c r="Q107" s="277"/>
      <c r="R107" s="281"/>
    </row>
    <row r="108" spans="1:18" ht="24" customHeight="1">
      <c r="A108" s="273"/>
      <c r="B108" s="274"/>
      <c r="C108" s="275"/>
      <c r="D108" s="276"/>
      <c r="E108" s="277"/>
      <c r="F108" s="274"/>
      <c r="G108" s="276"/>
      <c r="H108" s="274"/>
      <c r="I108" s="278"/>
      <c r="J108" s="279"/>
      <c r="K108" s="279"/>
      <c r="L108" s="280"/>
      <c r="M108" s="280"/>
      <c r="N108" s="280"/>
      <c r="O108" s="558"/>
      <c r="P108" s="559"/>
      <c r="Q108" s="277"/>
      <c r="R108" s="281"/>
    </row>
    <row r="109" spans="1:18" ht="24" customHeight="1">
      <c r="A109" s="273"/>
      <c r="B109" s="274"/>
      <c r="C109" s="275"/>
      <c r="D109" s="276"/>
      <c r="E109" s="277"/>
      <c r="F109" s="274"/>
      <c r="G109" s="276"/>
      <c r="H109" s="274"/>
      <c r="I109" s="278"/>
      <c r="J109" s="279"/>
      <c r="K109" s="279"/>
      <c r="L109" s="280"/>
      <c r="M109" s="280"/>
      <c r="N109" s="280"/>
      <c r="O109" s="558"/>
      <c r="P109" s="559"/>
      <c r="Q109" s="277"/>
      <c r="R109" s="281"/>
    </row>
    <row r="110" spans="1:18" ht="24" customHeight="1">
      <c r="A110" s="273"/>
      <c r="B110" s="274"/>
      <c r="C110" s="275"/>
      <c r="D110" s="276"/>
      <c r="E110" s="277"/>
      <c r="F110" s="274"/>
      <c r="G110" s="276"/>
      <c r="H110" s="274"/>
      <c r="I110" s="278"/>
      <c r="J110" s="279"/>
      <c r="K110" s="279"/>
      <c r="L110" s="280"/>
      <c r="M110" s="280"/>
      <c r="N110" s="280"/>
      <c r="O110" s="558"/>
      <c r="P110" s="559"/>
      <c r="Q110" s="277"/>
      <c r="R110" s="281"/>
    </row>
    <row r="111" spans="1:18" ht="24" customHeight="1">
      <c r="A111" s="273"/>
      <c r="B111" s="274"/>
      <c r="C111" s="275"/>
      <c r="D111" s="276"/>
      <c r="E111" s="277"/>
      <c r="F111" s="274"/>
      <c r="G111" s="276"/>
      <c r="H111" s="274"/>
      <c r="I111" s="278"/>
      <c r="J111" s="279"/>
      <c r="K111" s="279"/>
      <c r="L111" s="280"/>
      <c r="M111" s="280"/>
      <c r="N111" s="280"/>
      <c r="O111" s="558"/>
      <c r="P111" s="559"/>
      <c r="Q111" s="277"/>
      <c r="R111" s="281"/>
    </row>
    <row r="112" spans="1:18" ht="24" customHeight="1">
      <c r="A112" s="273"/>
      <c r="B112" s="274"/>
      <c r="C112" s="275"/>
      <c r="D112" s="276"/>
      <c r="E112" s="277"/>
      <c r="F112" s="274"/>
      <c r="G112" s="276"/>
      <c r="H112" s="274"/>
      <c r="I112" s="278"/>
      <c r="J112" s="279"/>
      <c r="K112" s="279"/>
      <c r="L112" s="280"/>
      <c r="M112" s="280"/>
      <c r="N112" s="280"/>
      <c r="O112" s="558"/>
      <c r="P112" s="559"/>
      <c r="Q112" s="277"/>
      <c r="R112" s="281"/>
    </row>
    <row r="113" spans="1:18" ht="24" customHeight="1">
      <c r="A113" s="273"/>
      <c r="B113" s="274"/>
      <c r="C113" s="275"/>
      <c r="D113" s="276"/>
      <c r="E113" s="277"/>
      <c r="F113" s="274"/>
      <c r="G113" s="276"/>
      <c r="H113" s="274"/>
      <c r="I113" s="278"/>
      <c r="J113" s="279"/>
      <c r="K113" s="279"/>
      <c r="L113" s="280"/>
      <c r="M113" s="280"/>
      <c r="N113" s="280"/>
      <c r="O113" s="558"/>
      <c r="P113" s="559"/>
      <c r="Q113" s="277"/>
      <c r="R113" s="281"/>
    </row>
    <row r="114" spans="1:18" ht="24" customHeight="1">
      <c r="A114" s="273"/>
      <c r="B114" s="274"/>
      <c r="C114" s="275"/>
      <c r="D114" s="276"/>
      <c r="E114" s="277"/>
      <c r="F114" s="274"/>
      <c r="G114" s="276"/>
      <c r="H114" s="274"/>
      <c r="I114" s="278"/>
      <c r="J114" s="279"/>
      <c r="K114" s="279"/>
      <c r="L114" s="280"/>
      <c r="M114" s="280"/>
      <c r="N114" s="280"/>
      <c r="O114" s="558"/>
      <c r="P114" s="559"/>
      <c r="Q114" s="277"/>
      <c r="R114" s="281"/>
    </row>
    <row r="115" spans="1:18" ht="24" customHeight="1">
      <c r="A115" s="273"/>
      <c r="B115" s="274"/>
      <c r="C115" s="275"/>
      <c r="D115" s="276"/>
      <c r="E115" s="277"/>
      <c r="F115" s="274"/>
      <c r="G115" s="276"/>
      <c r="H115" s="274"/>
      <c r="I115" s="278"/>
      <c r="J115" s="279"/>
      <c r="K115" s="279"/>
      <c r="L115" s="280"/>
      <c r="M115" s="280"/>
      <c r="N115" s="280"/>
      <c r="O115" s="558"/>
      <c r="P115" s="559"/>
      <c r="Q115" s="277"/>
      <c r="R115" s="281"/>
    </row>
    <row r="116" spans="1:18" ht="24" customHeight="1">
      <c r="A116" s="273"/>
      <c r="B116" s="274"/>
      <c r="C116" s="275"/>
      <c r="D116" s="276"/>
      <c r="E116" s="277"/>
      <c r="F116" s="274"/>
      <c r="G116" s="276"/>
      <c r="H116" s="274"/>
      <c r="I116" s="278"/>
      <c r="J116" s="279"/>
      <c r="K116" s="279"/>
      <c r="L116" s="280"/>
      <c r="M116" s="280"/>
      <c r="N116" s="280"/>
      <c r="O116" s="558"/>
      <c r="P116" s="559"/>
      <c r="Q116" s="277"/>
      <c r="R116" s="281"/>
    </row>
    <row r="117" spans="1:18" ht="24" customHeight="1">
      <c r="A117" s="273"/>
      <c r="B117" s="274"/>
      <c r="C117" s="275"/>
      <c r="D117" s="276"/>
      <c r="E117" s="277"/>
      <c r="F117" s="274"/>
      <c r="G117" s="276"/>
      <c r="H117" s="274"/>
      <c r="I117" s="278"/>
      <c r="J117" s="279"/>
      <c r="K117" s="279"/>
      <c r="L117" s="280"/>
      <c r="M117" s="280"/>
      <c r="N117" s="280"/>
      <c r="O117" s="558"/>
      <c r="P117" s="559"/>
      <c r="Q117" s="277"/>
      <c r="R117" s="281"/>
    </row>
    <row r="118" spans="1:18" ht="24" customHeight="1">
      <c r="A118" s="273"/>
      <c r="B118" s="274"/>
      <c r="C118" s="275"/>
      <c r="D118" s="276"/>
      <c r="E118" s="277"/>
      <c r="F118" s="274"/>
      <c r="G118" s="276"/>
      <c r="H118" s="274"/>
      <c r="I118" s="278"/>
      <c r="J118" s="279"/>
      <c r="K118" s="279"/>
      <c r="L118" s="280"/>
      <c r="M118" s="280"/>
      <c r="N118" s="280"/>
      <c r="O118" s="558"/>
      <c r="P118" s="559"/>
      <c r="Q118" s="277"/>
      <c r="R118" s="281"/>
    </row>
    <row r="119" spans="1:18" ht="24" customHeight="1">
      <c r="A119" s="273"/>
      <c r="B119" s="274"/>
      <c r="C119" s="275"/>
      <c r="D119" s="276"/>
      <c r="E119" s="277"/>
      <c r="F119" s="274"/>
      <c r="G119" s="276"/>
      <c r="H119" s="274"/>
      <c r="I119" s="278"/>
      <c r="J119" s="279"/>
      <c r="K119" s="279"/>
      <c r="L119" s="280"/>
      <c r="M119" s="280"/>
      <c r="N119" s="280"/>
      <c r="O119" s="558"/>
      <c r="P119" s="559"/>
      <c r="Q119" s="277"/>
      <c r="R119" s="281"/>
    </row>
    <row r="120" spans="1:18" ht="24" customHeight="1">
      <c r="A120" s="273"/>
      <c r="B120" s="274"/>
      <c r="C120" s="275"/>
      <c r="D120" s="276"/>
      <c r="E120" s="277"/>
      <c r="F120" s="274"/>
      <c r="G120" s="276"/>
      <c r="H120" s="274"/>
      <c r="I120" s="278"/>
      <c r="J120" s="279"/>
      <c r="K120" s="279"/>
      <c r="L120" s="280"/>
      <c r="M120" s="280"/>
      <c r="N120" s="280"/>
      <c r="O120" s="558"/>
      <c r="P120" s="559"/>
      <c r="Q120" s="277"/>
      <c r="R120" s="281"/>
    </row>
    <row r="121" spans="1:18" ht="24" customHeight="1">
      <c r="A121" s="273"/>
      <c r="B121" s="274"/>
      <c r="C121" s="275"/>
      <c r="D121" s="276"/>
      <c r="E121" s="277"/>
      <c r="F121" s="274"/>
      <c r="G121" s="276"/>
      <c r="H121" s="274"/>
      <c r="I121" s="278"/>
      <c r="J121" s="279"/>
      <c r="K121" s="279"/>
      <c r="L121" s="280"/>
      <c r="M121" s="280"/>
      <c r="N121" s="280"/>
      <c r="O121" s="558"/>
      <c r="P121" s="559"/>
      <c r="Q121" s="277"/>
      <c r="R121" s="281"/>
    </row>
    <row r="122" spans="1:18" ht="24" customHeight="1">
      <c r="A122" s="273"/>
      <c r="B122" s="274"/>
      <c r="C122" s="275"/>
      <c r="D122" s="276"/>
      <c r="E122" s="277"/>
      <c r="F122" s="274"/>
      <c r="G122" s="276"/>
      <c r="H122" s="274"/>
      <c r="I122" s="278"/>
      <c r="J122" s="279"/>
      <c r="K122" s="279"/>
      <c r="L122" s="280"/>
      <c r="M122" s="280"/>
      <c r="N122" s="280"/>
      <c r="O122" s="558"/>
      <c r="P122" s="559"/>
      <c r="Q122" s="277"/>
      <c r="R122" s="281"/>
    </row>
    <row r="123" spans="1:18" ht="24" customHeight="1">
      <c r="A123" s="273"/>
      <c r="B123" s="274"/>
      <c r="C123" s="275"/>
      <c r="D123" s="276"/>
      <c r="E123" s="277"/>
      <c r="F123" s="274"/>
      <c r="G123" s="276"/>
      <c r="H123" s="274"/>
      <c r="I123" s="278"/>
      <c r="J123" s="279"/>
      <c r="K123" s="279"/>
      <c r="L123" s="280"/>
      <c r="M123" s="280"/>
      <c r="N123" s="280"/>
      <c r="O123" s="558"/>
      <c r="P123" s="559"/>
      <c r="Q123" s="277"/>
      <c r="R123" s="281"/>
    </row>
    <row r="124" spans="1:18" ht="24" customHeight="1">
      <c r="A124" s="273"/>
      <c r="B124" s="274"/>
      <c r="C124" s="275"/>
      <c r="D124" s="276"/>
      <c r="E124" s="277"/>
      <c r="F124" s="274"/>
      <c r="G124" s="276"/>
      <c r="H124" s="274"/>
      <c r="I124" s="278"/>
      <c r="J124" s="279"/>
      <c r="K124" s="279"/>
      <c r="L124" s="280"/>
      <c r="M124" s="280"/>
      <c r="N124" s="280"/>
      <c r="O124" s="558"/>
      <c r="P124" s="559"/>
      <c r="Q124" s="277"/>
      <c r="R124" s="281"/>
    </row>
    <row r="125" spans="1:18" ht="24" customHeight="1">
      <c r="A125" s="273"/>
      <c r="B125" s="274"/>
      <c r="C125" s="275"/>
      <c r="D125" s="276"/>
      <c r="E125" s="277"/>
      <c r="F125" s="274"/>
      <c r="G125" s="276"/>
      <c r="H125" s="274"/>
      <c r="I125" s="278"/>
      <c r="J125" s="279"/>
      <c r="K125" s="279"/>
      <c r="L125" s="280"/>
      <c r="M125" s="280"/>
      <c r="N125" s="280"/>
      <c r="O125" s="558"/>
      <c r="P125" s="559"/>
      <c r="Q125" s="277"/>
      <c r="R125" s="281"/>
    </row>
    <row r="126" spans="1:18" ht="24" customHeight="1">
      <c r="A126" s="273"/>
      <c r="B126" s="274"/>
      <c r="C126" s="275"/>
      <c r="D126" s="276"/>
      <c r="E126" s="277"/>
      <c r="F126" s="274"/>
      <c r="G126" s="276"/>
      <c r="H126" s="274"/>
      <c r="I126" s="278"/>
      <c r="J126" s="279"/>
      <c r="K126" s="279"/>
      <c r="L126" s="280"/>
      <c r="M126" s="280"/>
      <c r="N126" s="280"/>
      <c r="O126" s="558"/>
      <c r="P126" s="559"/>
      <c r="Q126" s="277"/>
      <c r="R126" s="281"/>
    </row>
    <row r="127" spans="1:18" ht="24" customHeight="1">
      <c r="A127" s="273"/>
      <c r="B127" s="274"/>
      <c r="C127" s="275"/>
      <c r="D127" s="276"/>
      <c r="E127" s="277"/>
      <c r="F127" s="274"/>
      <c r="G127" s="276"/>
      <c r="H127" s="274"/>
      <c r="I127" s="278"/>
      <c r="J127" s="279"/>
      <c r="K127" s="279"/>
      <c r="L127" s="280"/>
      <c r="M127" s="280"/>
      <c r="N127" s="280"/>
      <c r="O127" s="558"/>
      <c r="P127" s="559"/>
      <c r="Q127" s="277"/>
      <c r="R127" s="281"/>
    </row>
    <row r="128" spans="1:18" ht="24" customHeight="1">
      <c r="A128" s="273"/>
      <c r="B128" s="274"/>
      <c r="C128" s="275"/>
      <c r="D128" s="276"/>
      <c r="E128" s="277"/>
      <c r="F128" s="274"/>
      <c r="G128" s="276"/>
      <c r="H128" s="274"/>
      <c r="I128" s="278"/>
      <c r="J128" s="279"/>
      <c r="K128" s="279"/>
      <c r="L128" s="280"/>
      <c r="M128" s="280"/>
      <c r="N128" s="280"/>
      <c r="O128" s="558"/>
      <c r="P128" s="559"/>
      <c r="Q128" s="277"/>
      <c r="R128" s="281"/>
    </row>
    <row r="129" spans="1:18" ht="24" customHeight="1">
      <c r="A129" s="273"/>
      <c r="B129" s="274"/>
      <c r="C129" s="275"/>
      <c r="D129" s="276"/>
      <c r="E129" s="277"/>
      <c r="F129" s="274"/>
      <c r="G129" s="276"/>
      <c r="H129" s="274"/>
      <c r="I129" s="278"/>
      <c r="J129" s="279"/>
      <c r="K129" s="279"/>
      <c r="L129" s="280"/>
      <c r="M129" s="280"/>
      <c r="N129" s="280"/>
      <c r="O129" s="558"/>
      <c r="P129" s="559"/>
      <c r="Q129" s="277"/>
      <c r="R129" s="281"/>
    </row>
    <row r="130" spans="1:18" ht="24" customHeight="1">
      <c r="A130" s="273"/>
      <c r="B130" s="274"/>
      <c r="C130" s="275"/>
      <c r="D130" s="276"/>
      <c r="E130" s="277"/>
      <c r="F130" s="274"/>
      <c r="G130" s="276"/>
      <c r="H130" s="274"/>
      <c r="I130" s="278"/>
      <c r="J130" s="279"/>
      <c r="K130" s="279"/>
      <c r="L130" s="280"/>
      <c r="M130" s="280"/>
      <c r="N130" s="280"/>
      <c r="O130" s="558"/>
      <c r="P130" s="559"/>
      <c r="Q130" s="277"/>
      <c r="R130" s="281"/>
    </row>
    <row r="131" spans="1:18" ht="24" customHeight="1">
      <c r="A131" s="273"/>
      <c r="B131" s="274"/>
      <c r="C131" s="275"/>
      <c r="D131" s="276"/>
      <c r="E131" s="277"/>
      <c r="F131" s="274"/>
      <c r="G131" s="276"/>
      <c r="H131" s="274"/>
      <c r="I131" s="278"/>
      <c r="J131" s="279"/>
      <c r="K131" s="279"/>
      <c r="L131" s="280"/>
      <c r="M131" s="280"/>
      <c r="N131" s="280"/>
      <c r="O131" s="558"/>
      <c r="P131" s="559"/>
      <c r="Q131" s="277"/>
      <c r="R131" s="281"/>
    </row>
    <row r="132" spans="1:18" ht="24" customHeight="1">
      <c r="A132" s="273"/>
      <c r="B132" s="274"/>
      <c r="C132" s="275"/>
      <c r="D132" s="276"/>
      <c r="E132" s="277"/>
      <c r="F132" s="274"/>
      <c r="G132" s="276"/>
      <c r="H132" s="274"/>
      <c r="I132" s="278"/>
      <c r="J132" s="279"/>
      <c r="K132" s="279"/>
      <c r="L132" s="280"/>
      <c r="M132" s="280"/>
      <c r="N132" s="280"/>
      <c r="O132" s="558"/>
      <c r="P132" s="559"/>
      <c r="Q132" s="277"/>
      <c r="R132" s="281"/>
    </row>
    <row r="133" spans="1:18" ht="24" customHeight="1">
      <c r="A133" s="273"/>
      <c r="B133" s="274"/>
      <c r="C133" s="275"/>
      <c r="D133" s="276"/>
      <c r="E133" s="277"/>
      <c r="F133" s="274"/>
      <c r="G133" s="276"/>
      <c r="H133" s="274"/>
      <c r="I133" s="278"/>
      <c r="J133" s="279"/>
      <c r="K133" s="279"/>
      <c r="L133" s="280"/>
      <c r="M133" s="280"/>
      <c r="N133" s="280"/>
      <c r="O133" s="558"/>
      <c r="P133" s="559"/>
      <c r="Q133" s="277"/>
      <c r="R133" s="281"/>
    </row>
    <row r="134" spans="1:18" ht="24" customHeight="1">
      <c r="A134" s="273"/>
      <c r="B134" s="274"/>
      <c r="C134" s="275"/>
      <c r="D134" s="276"/>
      <c r="E134" s="277"/>
      <c r="F134" s="274"/>
      <c r="G134" s="276"/>
      <c r="H134" s="274"/>
      <c r="I134" s="278"/>
      <c r="J134" s="279"/>
      <c r="K134" s="279"/>
      <c r="L134" s="280"/>
      <c r="M134" s="280"/>
      <c r="N134" s="280"/>
      <c r="O134" s="558"/>
      <c r="P134" s="559"/>
      <c r="Q134" s="277"/>
      <c r="R134" s="281"/>
    </row>
    <row r="135" spans="1:18" ht="24" customHeight="1">
      <c r="A135" s="273"/>
      <c r="B135" s="274"/>
      <c r="C135" s="275"/>
      <c r="D135" s="276"/>
      <c r="E135" s="277"/>
      <c r="F135" s="274"/>
      <c r="G135" s="276"/>
      <c r="H135" s="274"/>
      <c r="I135" s="278"/>
      <c r="J135" s="279"/>
      <c r="K135" s="279"/>
      <c r="L135" s="280"/>
      <c r="M135" s="280"/>
      <c r="N135" s="280"/>
      <c r="O135" s="558"/>
      <c r="P135" s="559"/>
      <c r="Q135" s="277"/>
      <c r="R135" s="281"/>
    </row>
    <row r="136" spans="1:18" ht="24" customHeight="1">
      <c r="A136" s="273"/>
      <c r="B136" s="274"/>
      <c r="C136" s="275"/>
      <c r="D136" s="276"/>
      <c r="E136" s="277"/>
      <c r="F136" s="274"/>
      <c r="G136" s="276"/>
      <c r="H136" s="274"/>
      <c r="I136" s="278"/>
      <c r="J136" s="279"/>
      <c r="K136" s="279"/>
      <c r="L136" s="280"/>
      <c r="M136" s="280"/>
      <c r="N136" s="280"/>
      <c r="O136" s="558"/>
      <c r="P136" s="559"/>
      <c r="Q136" s="277"/>
      <c r="R136" s="281"/>
    </row>
    <row r="137" spans="1:18" ht="24" customHeight="1">
      <c r="A137" s="273"/>
      <c r="B137" s="274"/>
      <c r="C137" s="275"/>
      <c r="D137" s="276"/>
      <c r="E137" s="277"/>
      <c r="F137" s="274"/>
      <c r="G137" s="276"/>
      <c r="H137" s="274"/>
      <c r="I137" s="278"/>
      <c r="J137" s="279"/>
      <c r="K137" s="279"/>
      <c r="L137" s="280"/>
      <c r="M137" s="280"/>
      <c r="N137" s="280"/>
      <c r="O137" s="558"/>
      <c r="P137" s="559"/>
      <c r="Q137" s="277"/>
      <c r="R137" s="281"/>
    </row>
    <row r="138" spans="1:18" ht="24" customHeight="1">
      <c r="A138" s="273"/>
      <c r="B138" s="274"/>
      <c r="C138" s="275"/>
      <c r="D138" s="276"/>
      <c r="E138" s="277"/>
      <c r="F138" s="274"/>
      <c r="G138" s="276"/>
      <c r="H138" s="274"/>
      <c r="I138" s="278"/>
      <c r="J138" s="279"/>
      <c r="K138" s="279"/>
      <c r="L138" s="280"/>
      <c r="M138" s="280"/>
      <c r="N138" s="280"/>
      <c r="O138" s="558"/>
      <c r="P138" s="559"/>
      <c r="Q138" s="277"/>
      <c r="R138" s="281"/>
    </row>
    <row r="139" spans="1:18" ht="24" customHeight="1">
      <c r="A139" s="273"/>
      <c r="B139" s="274"/>
      <c r="C139" s="275"/>
      <c r="D139" s="276"/>
      <c r="E139" s="277"/>
      <c r="F139" s="274"/>
      <c r="G139" s="276"/>
      <c r="H139" s="274"/>
      <c r="I139" s="278"/>
      <c r="J139" s="279"/>
      <c r="K139" s="279"/>
      <c r="L139" s="280"/>
      <c r="M139" s="280"/>
      <c r="N139" s="280"/>
      <c r="O139" s="558"/>
      <c r="P139" s="559"/>
      <c r="Q139" s="277"/>
      <c r="R139" s="281"/>
    </row>
    <row r="140" spans="1:18" ht="24" customHeight="1">
      <c r="A140" s="273"/>
      <c r="B140" s="274"/>
      <c r="C140" s="275"/>
      <c r="D140" s="276"/>
      <c r="E140" s="277"/>
      <c r="F140" s="274"/>
      <c r="G140" s="276"/>
      <c r="H140" s="274"/>
      <c r="I140" s="278"/>
      <c r="J140" s="279"/>
      <c r="K140" s="279"/>
      <c r="L140" s="280"/>
      <c r="M140" s="280"/>
      <c r="N140" s="280"/>
      <c r="O140" s="558"/>
      <c r="P140" s="559"/>
      <c r="Q140" s="277"/>
      <c r="R140" s="281"/>
    </row>
    <row r="141" spans="1:18" ht="24" customHeight="1">
      <c r="A141" s="273"/>
      <c r="B141" s="274"/>
      <c r="C141" s="275"/>
      <c r="D141" s="276"/>
      <c r="E141" s="277"/>
      <c r="F141" s="274"/>
      <c r="G141" s="276"/>
      <c r="H141" s="274"/>
      <c r="I141" s="278"/>
      <c r="J141" s="279"/>
      <c r="K141" s="279"/>
      <c r="L141" s="280"/>
      <c r="M141" s="280"/>
      <c r="N141" s="280"/>
      <c r="O141" s="558"/>
      <c r="P141" s="559"/>
      <c r="Q141" s="277"/>
      <c r="R141" s="281"/>
    </row>
    <row r="142" spans="1:18" ht="24" customHeight="1">
      <c r="A142" s="273"/>
      <c r="B142" s="274"/>
      <c r="C142" s="275"/>
      <c r="D142" s="276"/>
      <c r="E142" s="277"/>
      <c r="F142" s="274"/>
      <c r="G142" s="276"/>
      <c r="H142" s="274"/>
      <c r="I142" s="278"/>
      <c r="J142" s="279"/>
      <c r="K142" s="279"/>
      <c r="L142" s="280"/>
      <c r="M142" s="280"/>
      <c r="N142" s="280"/>
      <c r="O142" s="558"/>
      <c r="P142" s="559"/>
      <c r="Q142" s="277"/>
      <c r="R142" s="281"/>
    </row>
    <row r="143" spans="1:18" ht="24" customHeight="1">
      <c r="A143" s="273"/>
      <c r="B143" s="274"/>
      <c r="C143" s="275"/>
      <c r="D143" s="276"/>
      <c r="E143" s="277"/>
      <c r="F143" s="274"/>
      <c r="G143" s="276"/>
      <c r="H143" s="274"/>
      <c r="I143" s="278"/>
      <c r="J143" s="279"/>
      <c r="K143" s="279"/>
      <c r="L143" s="280"/>
      <c r="M143" s="280"/>
      <c r="N143" s="280"/>
      <c r="O143" s="558"/>
      <c r="P143" s="559"/>
      <c r="Q143" s="277"/>
      <c r="R143" s="281"/>
    </row>
    <row r="144" spans="1:18" ht="24" customHeight="1">
      <c r="A144" s="273"/>
      <c r="B144" s="274"/>
      <c r="C144" s="275"/>
      <c r="D144" s="276"/>
      <c r="E144" s="277"/>
      <c r="F144" s="274"/>
      <c r="G144" s="276"/>
      <c r="H144" s="274"/>
      <c r="I144" s="278"/>
      <c r="J144" s="279"/>
      <c r="K144" s="279"/>
      <c r="L144" s="280"/>
      <c r="M144" s="280"/>
      <c r="N144" s="280"/>
      <c r="O144" s="558"/>
      <c r="P144" s="559"/>
      <c r="Q144" s="277"/>
      <c r="R144" s="281"/>
    </row>
    <row r="145" spans="1:18" ht="24" customHeight="1">
      <c r="A145" s="273"/>
      <c r="B145" s="274"/>
      <c r="C145" s="275"/>
      <c r="D145" s="276"/>
      <c r="E145" s="277"/>
      <c r="F145" s="274"/>
      <c r="G145" s="276"/>
      <c r="H145" s="274"/>
      <c r="I145" s="278"/>
      <c r="J145" s="279"/>
      <c r="K145" s="279"/>
      <c r="L145" s="280"/>
      <c r="M145" s="280"/>
      <c r="N145" s="280"/>
      <c r="O145" s="558"/>
      <c r="P145" s="559"/>
      <c r="Q145" s="277"/>
      <c r="R145" s="281"/>
    </row>
    <row r="146" spans="1:18" ht="24" customHeight="1">
      <c r="A146" s="273"/>
      <c r="B146" s="274"/>
      <c r="C146" s="275"/>
      <c r="D146" s="276"/>
      <c r="E146" s="277"/>
      <c r="F146" s="274"/>
      <c r="G146" s="276"/>
      <c r="H146" s="274"/>
      <c r="I146" s="278"/>
      <c r="J146" s="279"/>
      <c r="K146" s="279"/>
      <c r="L146" s="280"/>
      <c r="M146" s="280"/>
      <c r="N146" s="280"/>
      <c r="O146" s="558"/>
      <c r="P146" s="559"/>
      <c r="Q146" s="277"/>
      <c r="R146" s="281"/>
    </row>
    <row r="147" spans="1:18" ht="24" customHeight="1">
      <c r="A147" s="273"/>
      <c r="B147" s="274"/>
      <c r="C147" s="275"/>
      <c r="D147" s="276"/>
      <c r="E147" s="277"/>
      <c r="F147" s="274"/>
      <c r="G147" s="276"/>
      <c r="H147" s="274"/>
      <c r="I147" s="278"/>
      <c r="J147" s="279"/>
      <c r="K147" s="279"/>
      <c r="L147" s="280"/>
      <c r="M147" s="280"/>
      <c r="N147" s="280"/>
      <c r="O147" s="558"/>
      <c r="P147" s="559"/>
      <c r="Q147" s="277"/>
      <c r="R147" s="281"/>
    </row>
    <row r="148" spans="1:18" ht="24" customHeight="1">
      <c r="A148" s="273"/>
      <c r="B148" s="274"/>
      <c r="C148" s="275"/>
      <c r="D148" s="276"/>
      <c r="E148" s="277"/>
      <c r="F148" s="274"/>
      <c r="G148" s="276"/>
      <c r="H148" s="274"/>
      <c r="I148" s="278"/>
      <c r="J148" s="279"/>
      <c r="K148" s="279"/>
      <c r="L148" s="280"/>
      <c r="M148" s="280"/>
      <c r="N148" s="280"/>
      <c r="O148" s="558"/>
      <c r="P148" s="559"/>
      <c r="Q148" s="277"/>
      <c r="R148" s="281"/>
    </row>
    <row r="149" spans="1:18" ht="24" customHeight="1">
      <c r="A149" s="273"/>
      <c r="B149" s="274"/>
      <c r="C149" s="275"/>
      <c r="D149" s="276"/>
      <c r="E149" s="277"/>
      <c r="F149" s="274"/>
      <c r="G149" s="276"/>
      <c r="H149" s="274"/>
      <c r="I149" s="278"/>
      <c r="J149" s="279"/>
      <c r="K149" s="279"/>
      <c r="L149" s="280"/>
      <c r="M149" s="280"/>
      <c r="N149" s="280"/>
      <c r="O149" s="558"/>
      <c r="P149" s="559"/>
      <c r="Q149" s="277"/>
      <c r="R149" s="281"/>
    </row>
    <row r="150" spans="1:18" ht="24" customHeight="1">
      <c r="A150" s="273"/>
      <c r="B150" s="274"/>
      <c r="C150" s="275"/>
      <c r="D150" s="276"/>
      <c r="E150" s="277"/>
      <c r="F150" s="274"/>
      <c r="G150" s="276"/>
      <c r="H150" s="274"/>
      <c r="I150" s="278"/>
      <c r="J150" s="279"/>
      <c r="K150" s="279"/>
      <c r="L150" s="280"/>
      <c r="M150" s="280"/>
      <c r="N150" s="280"/>
      <c r="O150" s="558"/>
      <c r="P150" s="559"/>
      <c r="Q150" s="277"/>
      <c r="R150" s="281"/>
    </row>
    <row r="151" spans="1:18" ht="24" customHeight="1">
      <c r="A151" s="273"/>
      <c r="B151" s="274"/>
      <c r="C151" s="275"/>
      <c r="D151" s="276"/>
      <c r="E151" s="277"/>
      <c r="F151" s="274"/>
      <c r="G151" s="276"/>
      <c r="H151" s="274"/>
      <c r="I151" s="278"/>
      <c r="J151" s="279"/>
      <c r="K151" s="279"/>
      <c r="L151" s="280"/>
      <c r="M151" s="280"/>
      <c r="N151" s="280"/>
      <c r="O151" s="558"/>
      <c r="P151" s="559"/>
      <c r="Q151" s="277"/>
      <c r="R151" s="281"/>
    </row>
    <row r="152" spans="1:18" ht="24" customHeight="1">
      <c r="A152" s="273"/>
      <c r="B152" s="274"/>
      <c r="C152" s="275"/>
      <c r="D152" s="276"/>
      <c r="E152" s="277"/>
      <c r="F152" s="274"/>
      <c r="G152" s="276"/>
      <c r="H152" s="274"/>
      <c r="I152" s="278"/>
      <c r="J152" s="279"/>
      <c r="K152" s="279"/>
      <c r="L152" s="280"/>
      <c r="M152" s="280"/>
      <c r="N152" s="280"/>
      <c r="O152" s="558"/>
      <c r="P152" s="559"/>
      <c r="Q152" s="277"/>
      <c r="R152" s="281"/>
    </row>
    <row r="153" spans="1:18" ht="24" customHeight="1">
      <c r="A153" s="273"/>
      <c r="B153" s="274"/>
      <c r="C153" s="275"/>
      <c r="D153" s="276"/>
      <c r="E153" s="277"/>
      <c r="F153" s="274"/>
      <c r="G153" s="276"/>
      <c r="H153" s="274"/>
      <c r="I153" s="278"/>
      <c r="J153" s="279"/>
      <c r="K153" s="279"/>
      <c r="L153" s="280"/>
      <c r="M153" s="280"/>
      <c r="N153" s="280"/>
      <c r="O153" s="558"/>
      <c r="P153" s="559"/>
      <c r="Q153" s="277"/>
      <c r="R153" s="281"/>
    </row>
    <row r="154" spans="1:18" ht="24" customHeight="1">
      <c r="A154" s="273"/>
      <c r="B154" s="274"/>
      <c r="C154" s="275"/>
      <c r="D154" s="276"/>
      <c r="E154" s="277"/>
      <c r="F154" s="274"/>
      <c r="G154" s="276"/>
      <c r="H154" s="274"/>
      <c r="I154" s="278"/>
      <c r="J154" s="279"/>
      <c r="K154" s="279"/>
      <c r="L154" s="280"/>
      <c r="M154" s="280"/>
      <c r="N154" s="280"/>
      <c r="O154" s="558"/>
      <c r="P154" s="559"/>
      <c r="Q154" s="277"/>
      <c r="R154" s="281"/>
    </row>
    <row r="155" spans="1:18" ht="24" customHeight="1">
      <c r="A155" s="273"/>
      <c r="B155" s="274"/>
      <c r="C155" s="275"/>
      <c r="D155" s="276"/>
      <c r="E155" s="277"/>
      <c r="F155" s="274"/>
      <c r="G155" s="276"/>
      <c r="H155" s="274"/>
      <c r="I155" s="278"/>
      <c r="J155" s="279"/>
      <c r="K155" s="279"/>
      <c r="L155" s="280"/>
      <c r="M155" s="280"/>
      <c r="N155" s="280"/>
      <c r="O155" s="558"/>
      <c r="P155" s="559"/>
      <c r="Q155" s="277"/>
      <c r="R155" s="281"/>
    </row>
    <row r="156" spans="1:18" ht="24" customHeight="1">
      <c r="A156" s="273"/>
      <c r="B156" s="274"/>
      <c r="C156" s="275"/>
      <c r="D156" s="276"/>
      <c r="E156" s="277"/>
      <c r="F156" s="274"/>
      <c r="G156" s="276"/>
      <c r="H156" s="274"/>
      <c r="I156" s="278"/>
      <c r="J156" s="279"/>
      <c r="K156" s="279"/>
      <c r="L156" s="280"/>
      <c r="M156" s="280"/>
      <c r="N156" s="280"/>
      <c r="O156" s="558"/>
      <c r="P156" s="559"/>
      <c r="Q156" s="277"/>
      <c r="R156" s="281"/>
    </row>
    <row r="157" spans="1:18" ht="24" customHeight="1">
      <c r="A157" s="273"/>
      <c r="B157" s="274"/>
      <c r="C157" s="275"/>
      <c r="D157" s="276"/>
      <c r="E157" s="277"/>
      <c r="F157" s="274"/>
      <c r="G157" s="276"/>
      <c r="H157" s="274"/>
      <c r="I157" s="278"/>
      <c r="J157" s="279"/>
      <c r="K157" s="279"/>
      <c r="L157" s="280"/>
      <c r="M157" s="280"/>
      <c r="N157" s="280"/>
      <c r="O157" s="558"/>
      <c r="P157" s="559"/>
      <c r="Q157" s="277"/>
      <c r="R157" s="281"/>
    </row>
    <row r="158" spans="1:18" ht="24" customHeight="1">
      <c r="A158" s="273"/>
      <c r="B158" s="274"/>
      <c r="C158" s="275"/>
      <c r="D158" s="276"/>
      <c r="E158" s="277"/>
      <c r="F158" s="274"/>
      <c r="G158" s="276"/>
      <c r="H158" s="274"/>
      <c r="I158" s="278"/>
      <c r="J158" s="279"/>
      <c r="K158" s="279"/>
      <c r="L158" s="280"/>
      <c r="M158" s="280"/>
      <c r="N158" s="280"/>
      <c r="O158" s="558"/>
      <c r="P158" s="559"/>
      <c r="Q158" s="277"/>
      <c r="R158" s="281"/>
    </row>
    <row r="159" spans="1:18" ht="24" customHeight="1">
      <c r="A159" s="273"/>
      <c r="B159" s="274"/>
      <c r="C159" s="275"/>
      <c r="D159" s="276"/>
      <c r="E159" s="277"/>
      <c r="F159" s="274"/>
      <c r="G159" s="276"/>
      <c r="H159" s="274"/>
      <c r="I159" s="278"/>
      <c r="J159" s="279"/>
      <c r="K159" s="279"/>
      <c r="L159" s="280"/>
      <c r="M159" s="280"/>
      <c r="N159" s="280"/>
      <c r="O159" s="558"/>
      <c r="P159" s="559"/>
      <c r="Q159" s="277"/>
      <c r="R159" s="281"/>
    </row>
    <row r="160" spans="1:18" ht="24" customHeight="1">
      <c r="A160" s="273"/>
      <c r="B160" s="274"/>
      <c r="C160" s="275"/>
      <c r="D160" s="276"/>
      <c r="E160" s="277"/>
      <c r="F160" s="274"/>
      <c r="G160" s="276"/>
      <c r="H160" s="274"/>
      <c r="I160" s="278"/>
      <c r="J160" s="279"/>
      <c r="K160" s="279"/>
      <c r="L160" s="280"/>
      <c r="M160" s="280"/>
      <c r="N160" s="280"/>
      <c r="O160" s="558"/>
      <c r="P160" s="559"/>
      <c r="Q160" s="277"/>
      <c r="R160" s="281"/>
    </row>
    <row r="161" spans="1:18" ht="24" customHeight="1">
      <c r="A161" s="273"/>
      <c r="B161" s="274"/>
      <c r="C161" s="275"/>
      <c r="D161" s="276"/>
      <c r="E161" s="277"/>
      <c r="F161" s="274"/>
      <c r="G161" s="276"/>
      <c r="H161" s="274"/>
      <c r="I161" s="278"/>
      <c r="J161" s="279"/>
      <c r="K161" s="279"/>
      <c r="L161" s="280"/>
      <c r="M161" s="280"/>
      <c r="N161" s="280"/>
      <c r="O161" s="558"/>
      <c r="P161" s="559"/>
      <c r="Q161" s="277"/>
      <c r="R161" s="281"/>
    </row>
    <row r="162" spans="1:18" ht="24" customHeight="1">
      <c r="A162" s="273"/>
      <c r="B162" s="274"/>
      <c r="C162" s="275"/>
      <c r="D162" s="276"/>
      <c r="E162" s="277"/>
      <c r="F162" s="274"/>
      <c r="G162" s="276"/>
      <c r="H162" s="274"/>
      <c r="I162" s="278"/>
      <c r="J162" s="279"/>
      <c r="K162" s="279"/>
      <c r="L162" s="280"/>
      <c r="M162" s="280"/>
      <c r="N162" s="280"/>
      <c r="O162" s="558"/>
      <c r="P162" s="559"/>
      <c r="Q162" s="277"/>
      <c r="R162" s="281"/>
    </row>
    <row r="163" spans="1:18" ht="24" customHeight="1">
      <c r="A163" s="273"/>
      <c r="B163" s="274"/>
      <c r="C163" s="275"/>
      <c r="D163" s="276"/>
      <c r="E163" s="277"/>
      <c r="F163" s="274"/>
      <c r="G163" s="276"/>
      <c r="H163" s="274"/>
      <c r="I163" s="278"/>
      <c r="J163" s="279"/>
      <c r="K163" s="279"/>
      <c r="L163" s="280"/>
      <c r="M163" s="280"/>
      <c r="N163" s="280"/>
      <c r="O163" s="558"/>
      <c r="P163" s="559"/>
      <c r="Q163" s="277"/>
      <c r="R163" s="281"/>
    </row>
    <row r="164" spans="1:18" ht="24" customHeight="1">
      <c r="A164" s="273"/>
      <c r="B164" s="274"/>
      <c r="C164" s="275"/>
      <c r="D164" s="276"/>
      <c r="E164" s="277"/>
      <c r="F164" s="274"/>
      <c r="G164" s="276"/>
      <c r="H164" s="274"/>
      <c r="I164" s="278"/>
      <c r="J164" s="279"/>
      <c r="K164" s="279"/>
      <c r="L164" s="280"/>
      <c r="M164" s="280"/>
      <c r="N164" s="280"/>
      <c r="O164" s="558"/>
      <c r="P164" s="559"/>
      <c r="Q164" s="277"/>
      <c r="R164" s="281"/>
    </row>
    <row r="165" spans="1:18" ht="24" customHeight="1">
      <c r="A165" s="273"/>
      <c r="B165" s="274"/>
      <c r="C165" s="275"/>
      <c r="D165" s="276"/>
      <c r="E165" s="277"/>
      <c r="F165" s="274"/>
      <c r="G165" s="276"/>
      <c r="H165" s="274"/>
      <c r="I165" s="278"/>
      <c r="J165" s="279"/>
      <c r="K165" s="279"/>
      <c r="L165" s="280"/>
      <c r="M165" s="280"/>
      <c r="N165" s="280"/>
      <c r="O165" s="558"/>
      <c r="P165" s="559"/>
      <c r="Q165" s="277"/>
      <c r="R165" s="281"/>
    </row>
    <row r="166" spans="1:18" ht="24" customHeight="1">
      <c r="A166" s="273"/>
      <c r="B166" s="274"/>
      <c r="C166" s="275"/>
      <c r="D166" s="276"/>
      <c r="E166" s="277"/>
      <c r="F166" s="274"/>
      <c r="G166" s="276"/>
      <c r="H166" s="274"/>
      <c r="I166" s="278"/>
      <c r="J166" s="279"/>
      <c r="K166" s="279"/>
      <c r="L166" s="280"/>
      <c r="M166" s="280"/>
      <c r="N166" s="280"/>
      <c r="O166" s="558"/>
      <c r="P166" s="559"/>
      <c r="Q166" s="277"/>
      <c r="R166" s="281"/>
    </row>
    <row r="167" spans="1:18" ht="24" customHeight="1">
      <c r="A167" s="273"/>
      <c r="B167" s="274"/>
      <c r="C167" s="275"/>
      <c r="D167" s="276"/>
      <c r="E167" s="277"/>
      <c r="F167" s="274"/>
      <c r="G167" s="276"/>
      <c r="H167" s="274"/>
      <c r="I167" s="278"/>
      <c r="J167" s="279"/>
      <c r="K167" s="279"/>
      <c r="L167" s="280"/>
      <c r="M167" s="280"/>
      <c r="N167" s="280"/>
      <c r="O167" s="558"/>
      <c r="P167" s="559"/>
      <c r="Q167" s="277"/>
      <c r="R167" s="281"/>
    </row>
    <row r="168" spans="1:18" ht="24" customHeight="1">
      <c r="A168" s="273"/>
      <c r="B168" s="274"/>
      <c r="C168" s="275"/>
      <c r="D168" s="276"/>
      <c r="E168" s="277"/>
      <c r="F168" s="274"/>
      <c r="G168" s="276"/>
      <c r="H168" s="274"/>
      <c r="I168" s="278"/>
      <c r="J168" s="279"/>
      <c r="K168" s="279"/>
      <c r="L168" s="280"/>
      <c r="M168" s="280"/>
      <c r="N168" s="280"/>
      <c r="O168" s="558"/>
      <c r="P168" s="559"/>
      <c r="Q168" s="277"/>
      <c r="R168" s="281"/>
    </row>
    <row r="169" spans="1:18" ht="24" customHeight="1">
      <c r="A169" s="273"/>
      <c r="B169" s="274"/>
      <c r="C169" s="275"/>
      <c r="D169" s="276"/>
      <c r="E169" s="277"/>
      <c r="F169" s="274"/>
      <c r="G169" s="276"/>
      <c r="H169" s="274"/>
      <c r="I169" s="278"/>
      <c r="J169" s="279"/>
      <c r="K169" s="279"/>
      <c r="L169" s="280"/>
      <c r="M169" s="280"/>
      <c r="N169" s="280"/>
      <c r="O169" s="558"/>
      <c r="P169" s="559"/>
      <c r="Q169" s="277"/>
      <c r="R169" s="281"/>
    </row>
    <row r="170" spans="1:18" ht="24" customHeight="1">
      <c r="A170" s="273"/>
      <c r="B170" s="274"/>
      <c r="C170" s="275"/>
      <c r="D170" s="276"/>
      <c r="E170" s="277"/>
      <c r="F170" s="274"/>
      <c r="G170" s="276"/>
      <c r="H170" s="274"/>
      <c r="I170" s="278"/>
      <c r="J170" s="279"/>
      <c r="K170" s="279"/>
      <c r="L170" s="280"/>
      <c r="M170" s="280"/>
      <c r="N170" s="280"/>
      <c r="O170" s="558"/>
      <c r="P170" s="559"/>
      <c r="Q170" s="277"/>
      <c r="R170" s="281"/>
    </row>
    <row r="171" spans="1:18" ht="24" customHeight="1">
      <c r="A171" s="273"/>
      <c r="B171" s="274"/>
      <c r="C171" s="275"/>
      <c r="D171" s="276"/>
      <c r="E171" s="277"/>
      <c r="F171" s="274"/>
      <c r="G171" s="276"/>
      <c r="H171" s="274"/>
      <c r="I171" s="278"/>
      <c r="J171" s="279"/>
      <c r="K171" s="279"/>
      <c r="L171" s="280"/>
      <c r="M171" s="280"/>
      <c r="N171" s="280"/>
      <c r="O171" s="558"/>
      <c r="P171" s="559"/>
      <c r="Q171" s="277"/>
      <c r="R171" s="281"/>
    </row>
    <row r="172" spans="1:18" ht="24" customHeight="1">
      <c r="A172" s="273"/>
      <c r="B172" s="274"/>
      <c r="C172" s="275"/>
      <c r="D172" s="276"/>
      <c r="E172" s="277"/>
      <c r="F172" s="274"/>
      <c r="G172" s="276"/>
      <c r="H172" s="274"/>
      <c r="I172" s="278"/>
      <c r="J172" s="279"/>
      <c r="K172" s="279"/>
      <c r="L172" s="280"/>
      <c r="M172" s="280"/>
      <c r="N172" s="280"/>
      <c r="O172" s="558"/>
      <c r="P172" s="559"/>
      <c r="Q172" s="277"/>
      <c r="R172" s="281"/>
    </row>
    <row r="173" spans="1:18" ht="24" customHeight="1">
      <c r="A173" s="273"/>
      <c r="B173" s="274"/>
      <c r="C173" s="275"/>
      <c r="D173" s="276"/>
      <c r="E173" s="277"/>
      <c r="F173" s="274"/>
      <c r="G173" s="276"/>
      <c r="H173" s="274"/>
      <c r="I173" s="278"/>
      <c r="J173" s="279"/>
      <c r="K173" s="279"/>
      <c r="L173" s="280"/>
      <c r="M173" s="280"/>
      <c r="N173" s="280"/>
      <c r="O173" s="558"/>
      <c r="P173" s="559"/>
      <c r="Q173" s="277"/>
      <c r="R173" s="281"/>
    </row>
    <row r="174" spans="1:18" ht="24" customHeight="1">
      <c r="A174" s="273"/>
      <c r="B174" s="274"/>
      <c r="C174" s="275"/>
      <c r="D174" s="276"/>
      <c r="E174" s="277"/>
      <c r="F174" s="274"/>
      <c r="G174" s="276"/>
      <c r="H174" s="274"/>
      <c r="I174" s="278"/>
      <c r="J174" s="279"/>
      <c r="K174" s="279"/>
      <c r="L174" s="280"/>
      <c r="M174" s="280"/>
      <c r="N174" s="280"/>
      <c r="O174" s="558"/>
      <c r="P174" s="559"/>
      <c r="Q174" s="277"/>
      <c r="R174" s="281"/>
    </row>
    <row r="175" spans="1:18" ht="24" customHeight="1">
      <c r="A175" s="273"/>
      <c r="B175" s="274"/>
      <c r="C175" s="275"/>
      <c r="D175" s="276"/>
      <c r="E175" s="277"/>
      <c r="F175" s="274"/>
      <c r="G175" s="276"/>
      <c r="H175" s="274"/>
      <c r="I175" s="278"/>
      <c r="J175" s="279"/>
      <c r="K175" s="279"/>
      <c r="L175" s="280"/>
      <c r="M175" s="280"/>
      <c r="N175" s="280"/>
      <c r="O175" s="558"/>
      <c r="P175" s="559"/>
      <c r="Q175" s="277"/>
      <c r="R175" s="281"/>
    </row>
    <row r="176" spans="1:18" ht="24" customHeight="1">
      <c r="A176" s="273"/>
      <c r="B176" s="274"/>
      <c r="C176" s="275"/>
      <c r="D176" s="276"/>
      <c r="E176" s="277"/>
      <c r="F176" s="274"/>
      <c r="G176" s="276"/>
      <c r="H176" s="274"/>
      <c r="I176" s="278"/>
      <c r="J176" s="279"/>
      <c r="K176" s="279"/>
      <c r="L176" s="280"/>
      <c r="M176" s="280"/>
      <c r="N176" s="280"/>
      <c r="O176" s="558"/>
      <c r="P176" s="559"/>
      <c r="Q176" s="277"/>
      <c r="R176" s="281"/>
    </row>
    <row r="177" spans="1:18" ht="24" customHeight="1">
      <c r="A177" s="273"/>
      <c r="B177" s="274"/>
      <c r="C177" s="275"/>
      <c r="D177" s="276"/>
      <c r="E177" s="277"/>
      <c r="F177" s="274"/>
      <c r="G177" s="276"/>
      <c r="H177" s="274"/>
      <c r="I177" s="278"/>
      <c r="J177" s="279"/>
      <c r="K177" s="279"/>
      <c r="L177" s="280"/>
      <c r="M177" s="280"/>
      <c r="N177" s="280"/>
      <c r="O177" s="558"/>
      <c r="P177" s="559"/>
      <c r="Q177" s="277"/>
      <c r="R177" s="281"/>
    </row>
    <row r="178" spans="1:18" ht="24" customHeight="1">
      <c r="A178" s="273"/>
      <c r="B178" s="274"/>
      <c r="C178" s="275"/>
      <c r="D178" s="276"/>
      <c r="E178" s="277"/>
      <c r="F178" s="274"/>
      <c r="G178" s="276"/>
      <c r="H178" s="274"/>
      <c r="I178" s="278"/>
      <c r="J178" s="279"/>
      <c r="K178" s="279"/>
      <c r="L178" s="280"/>
      <c r="M178" s="280"/>
      <c r="N178" s="280"/>
      <c r="O178" s="558"/>
      <c r="P178" s="559"/>
      <c r="Q178" s="277"/>
      <c r="R178" s="281"/>
    </row>
    <row r="179" spans="1:18" ht="24" customHeight="1">
      <c r="A179" s="273"/>
      <c r="B179" s="274"/>
      <c r="C179" s="275"/>
      <c r="D179" s="276"/>
      <c r="E179" s="277"/>
      <c r="F179" s="274"/>
      <c r="G179" s="276"/>
      <c r="H179" s="274"/>
      <c r="I179" s="278"/>
      <c r="J179" s="279"/>
      <c r="K179" s="279"/>
      <c r="L179" s="280"/>
      <c r="M179" s="280"/>
      <c r="N179" s="280"/>
      <c r="O179" s="558"/>
      <c r="P179" s="559"/>
      <c r="Q179" s="277"/>
      <c r="R179" s="281"/>
    </row>
    <row r="180" spans="1:18" ht="24" customHeight="1">
      <c r="A180" s="273"/>
      <c r="B180" s="274"/>
      <c r="C180" s="275"/>
      <c r="D180" s="276"/>
      <c r="E180" s="277"/>
      <c r="F180" s="274"/>
      <c r="G180" s="276"/>
      <c r="H180" s="274"/>
      <c r="I180" s="278"/>
      <c r="J180" s="279"/>
      <c r="K180" s="279"/>
      <c r="L180" s="280"/>
      <c r="M180" s="280"/>
      <c r="N180" s="280"/>
      <c r="O180" s="558"/>
      <c r="P180" s="559"/>
      <c r="Q180" s="277"/>
      <c r="R180" s="281"/>
    </row>
    <row r="181" spans="1:18" ht="24" customHeight="1">
      <c r="A181" s="273"/>
      <c r="B181" s="274"/>
      <c r="C181" s="275"/>
      <c r="D181" s="276"/>
      <c r="E181" s="277"/>
      <c r="F181" s="274"/>
      <c r="G181" s="276"/>
      <c r="H181" s="274"/>
      <c r="I181" s="278"/>
      <c r="J181" s="279"/>
      <c r="K181" s="279"/>
      <c r="L181" s="280"/>
      <c r="M181" s="280"/>
      <c r="N181" s="280"/>
      <c r="O181" s="558"/>
      <c r="P181" s="559"/>
      <c r="Q181" s="277"/>
      <c r="R181" s="281"/>
    </row>
    <row r="182" spans="1:18" ht="24" customHeight="1">
      <c r="A182" s="273"/>
      <c r="B182" s="274"/>
      <c r="C182" s="275"/>
      <c r="D182" s="276"/>
      <c r="E182" s="277"/>
      <c r="F182" s="274"/>
      <c r="G182" s="276"/>
      <c r="H182" s="274"/>
      <c r="I182" s="278"/>
      <c r="J182" s="279"/>
      <c r="K182" s="279"/>
      <c r="L182" s="280"/>
      <c r="M182" s="280"/>
      <c r="N182" s="280"/>
      <c r="O182" s="558"/>
      <c r="P182" s="559"/>
      <c r="Q182" s="277"/>
      <c r="R182" s="281"/>
    </row>
    <row r="183" spans="1:18" ht="24" customHeight="1">
      <c r="A183" s="273"/>
      <c r="B183" s="274"/>
      <c r="C183" s="275"/>
      <c r="D183" s="276"/>
      <c r="E183" s="277"/>
      <c r="F183" s="274"/>
      <c r="G183" s="276"/>
      <c r="H183" s="274"/>
      <c r="I183" s="278"/>
      <c r="J183" s="279"/>
      <c r="K183" s="279"/>
      <c r="L183" s="280"/>
      <c r="M183" s="280"/>
      <c r="N183" s="280"/>
      <c r="O183" s="558"/>
      <c r="P183" s="559"/>
      <c r="Q183" s="277"/>
      <c r="R183" s="281"/>
    </row>
    <row r="184" spans="1:18" ht="24" customHeight="1">
      <c r="A184" s="273"/>
      <c r="B184" s="274"/>
      <c r="C184" s="275"/>
      <c r="D184" s="276"/>
      <c r="E184" s="277"/>
      <c r="F184" s="274"/>
      <c r="G184" s="276"/>
      <c r="H184" s="274"/>
      <c r="I184" s="278"/>
      <c r="J184" s="279"/>
      <c r="K184" s="279"/>
      <c r="L184" s="280"/>
      <c r="M184" s="280"/>
      <c r="N184" s="280"/>
      <c r="O184" s="558"/>
      <c r="P184" s="559"/>
      <c r="Q184" s="277"/>
      <c r="R184" s="281"/>
    </row>
    <row r="185" spans="1:18" ht="24" customHeight="1">
      <c r="A185" s="273"/>
      <c r="B185" s="274"/>
      <c r="C185" s="275"/>
      <c r="D185" s="276"/>
      <c r="E185" s="277"/>
      <c r="F185" s="274"/>
      <c r="G185" s="276"/>
      <c r="H185" s="274"/>
      <c r="I185" s="278"/>
      <c r="J185" s="279"/>
      <c r="K185" s="279"/>
      <c r="L185" s="280"/>
      <c r="M185" s="280"/>
      <c r="N185" s="280"/>
      <c r="O185" s="558"/>
      <c r="P185" s="559"/>
      <c r="Q185" s="277"/>
      <c r="R185" s="281"/>
    </row>
    <row r="186" spans="1:18" ht="24" customHeight="1">
      <c r="A186" s="273"/>
      <c r="B186" s="274"/>
      <c r="C186" s="275"/>
      <c r="D186" s="276"/>
      <c r="E186" s="277"/>
      <c r="F186" s="274"/>
      <c r="G186" s="276"/>
      <c r="H186" s="274"/>
      <c r="I186" s="278"/>
      <c r="J186" s="279"/>
      <c r="K186" s="279"/>
      <c r="L186" s="280"/>
      <c r="M186" s="280"/>
      <c r="N186" s="280"/>
      <c r="O186" s="558"/>
      <c r="P186" s="559"/>
      <c r="Q186" s="277"/>
      <c r="R186" s="281"/>
    </row>
    <row r="187" spans="1:18" ht="24" customHeight="1">
      <c r="A187" s="273"/>
      <c r="B187" s="274"/>
      <c r="C187" s="275"/>
      <c r="D187" s="276"/>
      <c r="E187" s="277"/>
      <c r="F187" s="274"/>
      <c r="G187" s="276"/>
      <c r="H187" s="274"/>
      <c r="I187" s="278"/>
      <c r="J187" s="279"/>
      <c r="K187" s="279"/>
      <c r="L187" s="280"/>
      <c r="M187" s="280"/>
      <c r="N187" s="280"/>
      <c r="O187" s="558"/>
      <c r="P187" s="559"/>
      <c r="Q187" s="277"/>
      <c r="R187" s="281"/>
    </row>
    <row r="188" spans="1:18" ht="24" customHeight="1">
      <c r="A188" s="273"/>
      <c r="B188" s="274"/>
      <c r="C188" s="275"/>
      <c r="D188" s="276"/>
      <c r="E188" s="277"/>
      <c r="F188" s="274"/>
      <c r="G188" s="276"/>
      <c r="H188" s="274"/>
      <c r="I188" s="278"/>
      <c r="J188" s="279"/>
      <c r="K188" s="279"/>
      <c r="L188" s="280"/>
      <c r="M188" s="280"/>
      <c r="N188" s="280"/>
      <c r="O188" s="558"/>
      <c r="P188" s="559"/>
      <c r="Q188" s="277"/>
      <c r="R188" s="281"/>
    </row>
    <row r="189" spans="1:18" ht="24" customHeight="1">
      <c r="A189" s="273"/>
      <c r="B189" s="274"/>
      <c r="C189" s="275"/>
      <c r="D189" s="276"/>
      <c r="E189" s="277"/>
      <c r="F189" s="274"/>
      <c r="G189" s="276"/>
      <c r="H189" s="274"/>
      <c r="I189" s="278"/>
      <c r="J189" s="279"/>
      <c r="K189" s="279"/>
      <c r="L189" s="280"/>
      <c r="M189" s="280"/>
      <c r="N189" s="280"/>
      <c r="O189" s="558"/>
      <c r="P189" s="559"/>
      <c r="Q189" s="277"/>
      <c r="R189" s="281"/>
    </row>
    <row r="190" spans="1:18" ht="24" customHeight="1">
      <c r="A190" s="273"/>
      <c r="B190" s="274"/>
      <c r="C190" s="275"/>
      <c r="D190" s="276"/>
      <c r="E190" s="277"/>
      <c r="F190" s="274"/>
      <c r="G190" s="276"/>
      <c r="H190" s="274"/>
      <c r="I190" s="278"/>
      <c r="J190" s="279"/>
      <c r="K190" s="279"/>
      <c r="L190" s="280"/>
      <c r="M190" s="280"/>
      <c r="N190" s="280"/>
      <c r="O190" s="558"/>
      <c r="P190" s="559"/>
      <c r="Q190" s="277"/>
      <c r="R190" s="281"/>
    </row>
    <row r="191" spans="1:18" ht="24" customHeight="1">
      <c r="A191" s="273"/>
      <c r="B191" s="274"/>
      <c r="C191" s="275"/>
      <c r="D191" s="276"/>
      <c r="E191" s="277"/>
      <c r="F191" s="274"/>
      <c r="G191" s="276"/>
      <c r="H191" s="274"/>
      <c r="I191" s="278"/>
      <c r="J191" s="279"/>
      <c r="K191" s="279"/>
      <c r="L191" s="280"/>
      <c r="M191" s="280"/>
      <c r="N191" s="280"/>
      <c r="O191" s="558"/>
      <c r="P191" s="559"/>
      <c r="Q191" s="277"/>
      <c r="R191" s="281"/>
    </row>
    <row r="192" spans="1:18" ht="24" customHeight="1">
      <c r="A192" s="273"/>
      <c r="B192" s="274"/>
      <c r="C192" s="275"/>
      <c r="D192" s="276"/>
      <c r="E192" s="277"/>
      <c r="F192" s="274"/>
      <c r="G192" s="276"/>
      <c r="H192" s="274"/>
      <c r="I192" s="278"/>
      <c r="J192" s="279"/>
      <c r="K192" s="279"/>
      <c r="L192" s="280"/>
      <c r="M192" s="280"/>
      <c r="N192" s="280"/>
      <c r="O192" s="558"/>
      <c r="P192" s="559"/>
      <c r="Q192" s="277"/>
      <c r="R192" s="281"/>
    </row>
    <row r="193" spans="1:18" ht="24" customHeight="1">
      <c r="A193" s="273"/>
      <c r="B193" s="274"/>
      <c r="C193" s="275"/>
      <c r="D193" s="276"/>
      <c r="E193" s="277"/>
      <c r="F193" s="274"/>
      <c r="G193" s="276"/>
      <c r="H193" s="274"/>
      <c r="I193" s="278"/>
      <c r="J193" s="279"/>
      <c r="K193" s="279"/>
      <c r="L193" s="280"/>
      <c r="M193" s="280"/>
      <c r="N193" s="280"/>
      <c r="O193" s="558"/>
      <c r="P193" s="559"/>
      <c r="Q193" s="277"/>
      <c r="R193" s="281"/>
    </row>
    <row r="194" spans="1:18" ht="24" customHeight="1">
      <c r="A194" s="273"/>
      <c r="B194" s="274"/>
      <c r="C194" s="275"/>
      <c r="D194" s="276"/>
      <c r="E194" s="277"/>
      <c r="F194" s="274"/>
      <c r="G194" s="276"/>
      <c r="H194" s="274"/>
      <c r="I194" s="278"/>
      <c r="J194" s="279"/>
      <c r="K194" s="279"/>
      <c r="L194" s="280"/>
      <c r="M194" s="280"/>
      <c r="N194" s="280"/>
      <c r="O194" s="558"/>
      <c r="P194" s="559"/>
      <c r="Q194" s="277"/>
      <c r="R194" s="281"/>
    </row>
    <row r="195" spans="1:18" ht="24" customHeight="1">
      <c r="A195" s="273"/>
      <c r="B195" s="274"/>
      <c r="C195" s="275"/>
      <c r="D195" s="276"/>
      <c r="E195" s="277"/>
      <c r="F195" s="274"/>
      <c r="G195" s="276"/>
      <c r="H195" s="274"/>
      <c r="I195" s="278"/>
      <c r="J195" s="279"/>
      <c r="K195" s="279"/>
      <c r="L195" s="280"/>
      <c r="M195" s="280"/>
      <c r="N195" s="280"/>
      <c r="O195" s="558"/>
      <c r="P195" s="559"/>
      <c r="Q195" s="277"/>
      <c r="R195" s="281"/>
    </row>
    <row r="196" spans="1:18" ht="24" customHeight="1">
      <c r="A196" s="273"/>
      <c r="B196" s="274"/>
      <c r="C196" s="275"/>
      <c r="D196" s="276"/>
      <c r="E196" s="277"/>
      <c r="F196" s="274"/>
      <c r="G196" s="276"/>
      <c r="H196" s="274"/>
      <c r="I196" s="278"/>
      <c r="J196" s="279"/>
      <c r="K196" s="279"/>
      <c r="L196" s="280"/>
      <c r="M196" s="280"/>
      <c r="N196" s="280"/>
      <c r="O196" s="558"/>
      <c r="P196" s="559"/>
      <c r="Q196" s="277"/>
      <c r="R196" s="281"/>
    </row>
    <row r="197" spans="1:18" ht="24" customHeight="1">
      <c r="A197" s="273"/>
      <c r="B197" s="274"/>
      <c r="C197" s="275"/>
      <c r="D197" s="276"/>
      <c r="E197" s="277"/>
      <c r="F197" s="274"/>
      <c r="G197" s="276"/>
      <c r="H197" s="274"/>
      <c r="I197" s="278"/>
      <c r="J197" s="279"/>
      <c r="K197" s="279"/>
      <c r="L197" s="280"/>
      <c r="M197" s="280"/>
      <c r="N197" s="280"/>
      <c r="O197" s="558"/>
      <c r="P197" s="559"/>
      <c r="Q197" s="277"/>
      <c r="R197" s="281"/>
    </row>
    <row r="198" spans="1:18" ht="24" customHeight="1">
      <c r="A198" s="273"/>
      <c r="B198" s="274"/>
      <c r="C198" s="275"/>
      <c r="D198" s="276"/>
      <c r="E198" s="277"/>
      <c r="F198" s="274"/>
      <c r="G198" s="276"/>
      <c r="H198" s="274"/>
      <c r="I198" s="278"/>
      <c r="J198" s="279"/>
      <c r="K198" s="279"/>
      <c r="L198" s="280"/>
      <c r="M198" s="280"/>
      <c r="N198" s="280"/>
      <c r="O198" s="558"/>
      <c r="P198" s="559"/>
      <c r="Q198" s="277"/>
      <c r="R198" s="281"/>
    </row>
    <row r="199" spans="1:18" ht="24" customHeight="1">
      <c r="A199" s="273"/>
      <c r="B199" s="274"/>
      <c r="C199" s="275"/>
      <c r="D199" s="276"/>
      <c r="E199" s="277"/>
      <c r="F199" s="274"/>
      <c r="G199" s="276"/>
      <c r="H199" s="274"/>
      <c r="I199" s="278"/>
      <c r="J199" s="279"/>
      <c r="K199" s="279"/>
      <c r="L199" s="280"/>
      <c r="M199" s="280"/>
      <c r="N199" s="280"/>
      <c r="O199" s="558"/>
      <c r="P199" s="559"/>
      <c r="Q199" s="277"/>
      <c r="R199" s="281"/>
    </row>
    <row r="200" spans="1:18" ht="24" customHeight="1">
      <c r="A200" s="273"/>
      <c r="B200" s="274"/>
      <c r="C200" s="275"/>
      <c r="D200" s="276"/>
      <c r="E200" s="277"/>
      <c r="F200" s="274"/>
      <c r="G200" s="276"/>
      <c r="H200" s="274"/>
      <c r="I200" s="278"/>
      <c r="J200" s="279"/>
      <c r="K200" s="279"/>
      <c r="L200" s="280"/>
      <c r="M200" s="280"/>
      <c r="N200" s="280"/>
      <c r="O200" s="558"/>
      <c r="P200" s="559"/>
      <c r="Q200" s="277"/>
      <c r="R200" s="281"/>
    </row>
    <row r="201" spans="1:18" ht="24" customHeight="1">
      <c r="A201" s="273"/>
      <c r="B201" s="274"/>
      <c r="C201" s="275"/>
      <c r="D201" s="276"/>
      <c r="E201" s="277"/>
      <c r="F201" s="274"/>
      <c r="G201" s="276"/>
      <c r="H201" s="274"/>
      <c r="I201" s="278"/>
      <c r="J201" s="279"/>
      <c r="K201" s="279"/>
      <c r="L201" s="280"/>
      <c r="M201" s="280"/>
      <c r="N201" s="280"/>
      <c r="O201" s="558"/>
      <c r="P201" s="559"/>
      <c r="Q201" s="277"/>
      <c r="R201" s="281"/>
    </row>
    <row r="202" spans="1:18" ht="24" customHeight="1">
      <c r="A202" s="273"/>
      <c r="B202" s="274"/>
      <c r="C202" s="275"/>
      <c r="D202" s="276"/>
      <c r="E202" s="277"/>
      <c r="F202" s="274"/>
      <c r="G202" s="276"/>
      <c r="H202" s="274"/>
      <c r="I202" s="278"/>
      <c r="J202" s="279"/>
      <c r="K202" s="279"/>
      <c r="L202" s="280"/>
      <c r="M202" s="280"/>
      <c r="N202" s="280"/>
      <c r="O202" s="558"/>
      <c r="P202" s="559"/>
      <c r="Q202" s="277"/>
      <c r="R202" s="281"/>
    </row>
    <row r="203" spans="1:18" ht="24" customHeight="1">
      <c r="A203" s="273"/>
      <c r="B203" s="274"/>
      <c r="C203" s="275"/>
      <c r="D203" s="276"/>
      <c r="E203" s="277"/>
      <c r="F203" s="274"/>
      <c r="G203" s="276"/>
      <c r="H203" s="274"/>
      <c r="I203" s="278"/>
      <c r="J203" s="279"/>
      <c r="K203" s="279"/>
      <c r="L203" s="280"/>
      <c r="M203" s="280"/>
      <c r="N203" s="280"/>
      <c r="O203" s="558"/>
      <c r="P203" s="559"/>
      <c r="Q203" s="277"/>
      <c r="R203" s="281"/>
    </row>
    <row r="204" spans="1:18" ht="24" customHeight="1">
      <c r="A204" s="273"/>
      <c r="B204" s="274"/>
      <c r="C204" s="275"/>
      <c r="D204" s="276"/>
      <c r="E204" s="277"/>
      <c r="F204" s="274"/>
      <c r="G204" s="276"/>
      <c r="H204" s="274"/>
      <c r="I204" s="278"/>
      <c r="J204" s="279"/>
      <c r="K204" s="279"/>
      <c r="L204" s="280"/>
      <c r="M204" s="280"/>
      <c r="N204" s="280"/>
      <c r="O204" s="558"/>
      <c r="P204" s="559"/>
      <c r="Q204" s="277"/>
      <c r="R204" s="281"/>
    </row>
    <row r="205" spans="1:18" ht="24" customHeight="1">
      <c r="A205" s="273"/>
      <c r="B205" s="274"/>
      <c r="C205" s="275"/>
      <c r="D205" s="276"/>
      <c r="E205" s="277"/>
      <c r="F205" s="274"/>
      <c r="G205" s="276"/>
      <c r="H205" s="274"/>
      <c r="I205" s="278"/>
      <c r="J205" s="279"/>
      <c r="K205" s="279"/>
      <c r="L205" s="280"/>
      <c r="M205" s="280"/>
      <c r="N205" s="280"/>
      <c r="O205" s="558"/>
      <c r="P205" s="559"/>
      <c r="Q205" s="277"/>
      <c r="R205" s="281"/>
    </row>
    <row r="206" spans="1:18" ht="24" customHeight="1">
      <c r="A206" s="273"/>
      <c r="B206" s="274"/>
      <c r="C206" s="275"/>
      <c r="D206" s="276"/>
      <c r="E206" s="277"/>
      <c r="F206" s="274"/>
      <c r="G206" s="276"/>
      <c r="H206" s="274"/>
      <c r="I206" s="278"/>
      <c r="J206" s="279"/>
      <c r="K206" s="279"/>
      <c r="L206" s="280"/>
      <c r="M206" s="280"/>
      <c r="N206" s="280"/>
      <c r="O206" s="558"/>
      <c r="P206" s="559"/>
      <c r="Q206" s="277"/>
      <c r="R206" s="281"/>
    </row>
    <row r="207" spans="1:18" ht="24" customHeight="1">
      <c r="A207" s="273"/>
      <c r="B207" s="274"/>
      <c r="C207" s="275"/>
      <c r="D207" s="276"/>
      <c r="E207" s="277"/>
      <c r="F207" s="274"/>
      <c r="G207" s="276"/>
      <c r="H207" s="274"/>
      <c r="I207" s="278"/>
      <c r="J207" s="279"/>
      <c r="K207" s="279"/>
      <c r="L207" s="280"/>
      <c r="M207" s="280"/>
      <c r="N207" s="280"/>
      <c r="O207" s="558"/>
      <c r="P207" s="559"/>
      <c r="Q207" s="277"/>
      <c r="R207" s="281"/>
    </row>
    <row r="208" spans="1:18" ht="24" customHeight="1">
      <c r="A208" s="273"/>
      <c r="B208" s="274"/>
      <c r="C208" s="275"/>
      <c r="D208" s="276"/>
      <c r="E208" s="277"/>
      <c r="F208" s="274"/>
      <c r="G208" s="276"/>
      <c r="H208" s="274"/>
      <c r="I208" s="278"/>
      <c r="J208" s="279"/>
      <c r="K208" s="279"/>
      <c r="L208" s="280"/>
      <c r="M208" s="280"/>
      <c r="N208" s="280"/>
      <c r="O208" s="558"/>
      <c r="P208" s="559"/>
      <c r="Q208" s="277"/>
      <c r="R208" s="281"/>
    </row>
    <row r="209" spans="1:18" ht="24" customHeight="1">
      <c r="A209" s="273"/>
      <c r="B209" s="274"/>
      <c r="C209" s="275"/>
      <c r="D209" s="276"/>
      <c r="E209" s="277"/>
      <c r="F209" s="274"/>
      <c r="G209" s="276"/>
      <c r="H209" s="274"/>
      <c r="I209" s="278"/>
      <c r="J209" s="279"/>
      <c r="K209" s="279"/>
      <c r="L209" s="280"/>
      <c r="M209" s="280"/>
      <c r="N209" s="280"/>
      <c r="O209" s="558"/>
      <c r="P209" s="559"/>
      <c r="Q209" s="277"/>
      <c r="R209" s="281"/>
    </row>
    <row r="210" spans="1:18" ht="24" customHeight="1">
      <c r="A210" s="273"/>
      <c r="B210" s="274"/>
      <c r="C210" s="275"/>
      <c r="D210" s="276"/>
      <c r="E210" s="277"/>
      <c r="F210" s="274"/>
      <c r="G210" s="276"/>
      <c r="H210" s="274"/>
      <c r="I210" s="278"/>
      <c r="J210" s="279"/>
      <c r="K210" s="279"/>
      <c r="L210" s="280"/>
      <c r="M210" s="280"/>
      <c r="N210" s="280"/>
      <c r="O210" s="558"/>
      <c r="P210" s="559"/>
      <c r="Q210" s="277"/>
      <c r="R210" s="281"/>
    </row>
    <row r="211" spans="1:18" ht="24" customHeight="1">
      <c r="A211" s="273"/>
      <c r="B211" s="274"/>
      <c r="C211" s="275"/>
      <c r="D211" s="276"/>
      <c r="E211" s="277"/>
      <c r="F211" s="274"/>
      <c r="G211" s="276"/>
      <c r="H211" s="274"/>
      <c r="I211" s="278"/>
      <c r="J211" s="279"/>
      <c r="K211" s="279"/>
      <c r="L211" s="280"/>
      <c r="M211" s="280"/>
      <c r="N211" s="280"/>
      <c r="O211" s="558"/>
      <c r="P211" s="559"/>
      <c r="Q211" s="277"/>
      <c r="R211" s="281"/>
    </row>
    <row r="212" spans="1:18" ht="24" customHeight="1">
      <c r="A212" s="273"/>
      <c r="B212" s="274"/>
      <c r="C212" s="275"/>
      <c r="D212" s="276"/>
      <c r="E212" s="277"/>
      <c r="F212" s="274"/>
      <c r="G212" s="276"/>
      <c r="H212" s="274"/>
      <c r="I212" s="278"/>
      <c r="J212" s="279"/>
      <c r="K212" s="279"/>
      <c r="L212" s="280"/>
      <c r="M212" s="280"/>
      <c r="N212" s="280"/>
      <c r="O212" s="558"/>
      <c r="P212" s="559"/>
      <c r="Q212" s="277"/>
      <c r="R212" s="281"/>
    </row>
    <row r="213" spans="1:18" ht="24" customHeight="1">
      <c r="A213" s="273"/>
      <c r="B213" s="274"/>
      <c r="C213" s="275"/>
      <c r="D213" s="276"/>
      <c r="E213" s="277"/>
      <c r="F213" s="274"/>
      <c r="G213" s="276"/>
      <c r="H213" s="274"/>
      <c r="I213" s="278"/>
      <c r="J213" s="279"/>
      <c r="K213" s="279"/>
      <c r="L213" s="280"/>
      <c r="M213" s="280"/>
      <c r="N213" s="280"/>
      <c r="O213" s="558"/>
      <c r="P213" s="559"/>
      <c r="Q213" s="277"/>
      <c r="R213" s="281"/>
    </row>
    <row r="214" spans="1:18" ht="24" customHeight="1">
      <c r="A214" s="273"/>
      <c r="B214" s="274"/>
      <c r="C214" s="275"/>
      <c r="D214" s="276"/>
      <c r="E214" s="277"/>
      <c r="F214" s="274"/>
      <c r="G214" s="276"/>
      <c r="H214" s="274"/>
      <c r="I214" s="278"/>
      <c r="J214" s="279"/>
      <c r="K214" s="279"/>
      <c r="L214" s="280"/>
      <c r="M214" s="280"/>
      <c r="N214" s="280"/>
      <c r="O214" s="558"/>
      <c r="P214" s="559"/>
      <c r="Q214" s="277"/>
      <c r="R214" s="281"/>
    </row>
    <row r="215" spans="1:18" ht="24" customHeight="1">
      <c r="A215" s="273"/>
      <c r="B215" s="274"/>
      <c r="C215" s="275"/>
      <c r="D215" s="276"/>
      <c r="E215" s="277"/>
      <c r="F215" s="274"/>
      <c r="G215" s="276"/>
      <c r="H215" s="274"/>
      <c r="I215" s="278"/>
      <c r="J215" s="279"/>
      <c r="K215" s="279"/>
      <c r="L215" s="280"/>
      <c r="M215" s="280"/>
      <c r="N215" s="280"/>
      <c r="O215" s="558"/>
      <c r="P215" s="559"/>
      <c r="Q215" s="277"/>
      <c r="R215" s="281"/>
    </row>
    <row r="216" spans="1:18" ht="24" customHeight="1">
      <c r="A216" s="273"/>
      <c r="B216" s="274"/>
      <c r="C216" s="275"/>
      <c r="D216" s="276"/>
      <c r="E216" s="277"/>
      <c r="F216" s="274"/>
      <c r="G216" s="276"/>
      <c r="H216" s="274"/>
      <c r="I216" s="278"/>
      <c r="J216" s="279"/>
      <c r="K216" s="279"/>
      <c r="L216" s="280"/>
      <c r="M216" s="280"/>
      <c r="N216" s="280"/>
      <c r="O216" s="558"/>
      <c r="P216" s="559"/>
      <c r="Q216" s="277"/>
      <c r="R216" s="281"/>
    </row>
    <row r="217" spans="1:18" ht="24" customHeight="1">
      <c r="A217" s="273"/>
      <c r="B217" s="274"/>
      <c r="C217" s="275"/>
      <c r="D217" s="276"/>
      <c r="E217" s="277"/>
      <c r="F217" s="274"/>
      <c r="G217" s="276"/>
      <c r="H217" s="274"/>
      <c r="I217" s="278"/>
      <c r="J217" s="279"/>
      <c r="K217" s="279"/>
      <c r="L217" s="280"/>
      <c r="M217" s="280"/>
      <c r="N217" s="280"/>
      <c r="O217" s="558"/>
      <c r="P217" s="559"/>
      <c r="Q217" s="277"/>
      <c r="R217" s="281"/>
    </row>
    <row r="218" spans="1:18" ht="24" customHeight="1">
      <c r="A218" s="273"/>
      <c r="B218" s="274"/>
      <c r="C218" s="275"/>
      <c r="D218" s="276"/>
      <c r="E218" s="277"/>
      <c r="F218" s="274"/>
      <c r="G218" s="276"/>
      <c r="H218" s="274"/>
      <c r="I218" s="278"/>
      <c r="J218" s="279"/>
      <c r="K218" s="279"/>
      <c r="L218" s="280"/>
      <c r="M218" s="280"/>
      <c r="N218" s="280"/>
      <c r="O218" s="558"/>
      <c r="P218" s="559"/>
      <c r="Q218" s="277"/>
      <c r="R218" s="281"/>
    </row>
    <row r="219" spans="1:18" ht="24" customHeight="1">
      <c r="A219" s="273"/>
      <c r="B219" s="274"/>
      <c r="C219" s="275"/>
      <c r="D219" s="276"/>
      <c r="E219" s="277"/>
      <c r="F219" s="274"/>
      <c r="G219" s="276"/>
      <c r="H219" s="274"/>
      <c r="I219" s="278"/>
      <c r="J219" s="279"/>
      <c r="K219" s="279"/>
      <c r="L219" s="280"/>
      <c r="M219" s="280"/>
      <c r="N219" s="280"/>
      <c r="O219" s="558"/>
      <c r="P219" s="559"/>
      <c r="Q219" s="277"/>
      <c r="R219" s="281"/>
    </row>
    <row r="220" spans="1:18" ht="24" customHeight="1">
      <c r="A220" s="273"/>
      <c r="B220" s="274"/>
      <c r="C220" s="275"/>
      <c r="D220" s="276"/>
      <c r="E220" s="277"/>
      <c r="F220" s="274"/>
      <c r="G220" s="276"/>
      <c r="H220" s="274"/>
      <c r="I220" s="278"/>
      <c r="J220" s="279"/>
      <c r="K220" s="279"/>
      <c r="L220" s="280"/>
      <c r="M220" s="280"/>
      <c r="N220" s="280"/>
      <c r="O220" s="558"/>
      <c r="P220" s="559"/>
      <c r="Q220" s="277"/>
      <c r="R220" s="281"/>
    </row>
    <row r="221" spans="1:18" ht="24" customHeight="1">
      <c r="A221" s="273"/>
      <c r="B221" s="274"/>
      <c r="C221" s="275"/>
      <c r="D221" s="276"/>
      <c r="E221" s="277"/>
      <c r="F221" s="274"/>
      <c r="G221" s="276"/>
      <c r="H221" s="274"/>
      <c r="I221" s="278"/>
      <c r="J221" s="279"/>
      <c r="K221" s="279"/>
      <c r="L221" s="280"/>
      <c r="M221" s="280"/>
      <c r="N221" s="280"/>
      <c r="O221" s="558"/>
      <c r="P221" s="559"/>
      <c r="Q221" s="277"/>
      <c r="R221" s="281"/>
    </row>
    <row r="222" spans="1:18" ht="24" customHeight="1">
      <c r="A222" s="273"/>
      <c r="B222" s="274"/>
      <c r="C222" s="275"/>
      <c r="D222" s="276"/>
      <c r="E222" s="277"/>
      <c r="F222" s="274"/>
      <c r="G222" s="276"/>
      <c r="H222" s="274"/>
      <c r="I222" s="278"/>
      <c r="J222" s="279"/>
      <c r="K222" s="279"/>
      <c r="L222" s="280"/>
      <c r="M222" s="280"/>
      <c r="N222" s="280"/>
      <c r="O222" s="558"/>
      <c r="P222" s="559"/>
      <c r="Q222" s="277"/>
      <c r="R222" s="281"/>
    </row>
    <row r="223" spans="1:18" ht="24" customHeight="1">
      <c r="A223" s="273"/>
      <c r="B223" s="274"/>
      <c r="C223" s="275"/>
      <c r="D223" s="276"/>
      <c r="E223" s="277"/>
      <c r="F223" s="274"/>
      <c r="G223" s="276"/>
      <c r="H223" s="274"/>
      <c r="I223" s="278"/>
      <c r="J223" s="279"/>
      <c r="K223" s="279"/>
      <c r="L223" s="280"/>
      <c r="M223" s="280"/>
      <c r="N223" s="280"/>
      <c r="O223" s="558"/>
      <c r="P223" s="559"/>
      <c r="Q223" s="277"/>
      <c r="R223" s="281"/>
    </row>
    <row r="224" spans="1:18" ht="24" customHeight="1">
      <c r="A224" s="273"/>
      <c r="B224" s="274"/>
      <c r="C224" s="275"/>
      <c r="D224" s="276"/>
      <c r="E224" s="277"/>
      <c r="F224" s="274"/>
      <c r="G224" s="276"/>
      <c r="H224" s="274"/>
      <c r="I224" s="278"/>
      <c r="J224" s="279"/>
      <c r="K224" s="279"/>
      <c r="L224" s="280"/>
      <c r="M224" s="280"/>
      <c r="N224" s="280"/>
      <c r="O224" s="558"/>
      <c r="P224" s="559"/>
      <c r="Q224" s="277"/>
      <c r="R224" s="281"/>
    </row>
    <row r="225" spans="1:18" ht="24" customHeight="1">
      <c r="A225" s="273"/>
      <c r="B225" s="274"/>
      <c r="C225" s="275"/>
      <c r="D225" s="276"/>
      <c r="E225" s="277"/>
      <c r="F225" s="274"/>
      <c r="G225" s="276"/>
      <c r="H225" s="274"/>
      <c r="I225" s="278"/>
      <c r="J225" s="279"/>
      <c r="K225" s="279"/>
      <c r="L225" s="280"/>
      <c r="M225" s="280"/>
      <c r="N225" s="280"/>
      <c r="O225" s="558"/>
      <c r="P225" s="559"/>
      <c r="Q225" s="277"/>
      <c r="R225" s="281"/>
    </row>
    <row r="226" spans="1:18" ht="24" customHeight="1">
      <c r="A226" s="273"/>
      <c r="B226" s="274"/>
      <c r="C226" s="275"/>
      <c r="D226" s="276"/>
      <c r="E226" s="277"/>
      <c r="F226" s="274"/>
      <c r="G226" s="276"/>
      <c r="H226" s="274"/>
      <c r="I226" s="278"/>
      <c r="J226" s="279"/>
      <c r="K226" s="279"/>
      <c r="L226" s="280"/>
      <c r="M226" s="280"/>
      <c r="N226" s="280"/>
      <c r="O226" s="558"/>
      <c r="P226" s="559"/>
      <c r="Q226" s="277"/>
      <c r="R226" s="281"/>
    </row>
    <row r="227" spans="1:18" ht="24" customHeight="1">
      <c r="A227" s="273"/>
      <c r="B227" s="274"/>
      <c r="C227" s="275"/>
      <c r="D227" s="276"/>
      <c r="E227" s="277"/>
      <c r="F227" s="274"/>
      <c r="G227" s="276"/>
      <c r="H227" s="274"/>
      <c r="I227" s="278"/>
      <c r="J227" s="279"/>
      <c r="K227" s="279"/>
      <c r="L227" s="280"/>
      <c r="M227" s="280"/>
      <c r="N227" s="280"/>
      <c r="O227" s="558"/>
      <c r="P227" s="559"/>
      <c r="Q227" s="277"/>
      <c r="R227" s="281"/>
    </row>
    <row r="228" spans="1:18" ht="24" customHeight="1">
      <c r="A228" s="273"/>
      <c r="B228" s="274"/>
      <c r="C228" s="275"/>
      <c r="D228" s="276"/>
      <c r="E228" s="277"/>
      <c r="F228" s="274"/>
      <c r="G228" s="276"/>
      <c r="H228" s="274"/>
      <c r="I228" s="278"/>
      <c r="J228" s="279"/>
      <c r="K228" s="279"/>
      <c r="L228" s="280"/>
      <c r="M228" s="280"/>
      <c r="N228" s="280"/>
      <c r="O228" s="558"/>
      <c r="P228" s="559"/>
      <c r="Q228" s="277"/>
      <c r="R228" s="281"/>
    </row>
    <row r="229" spans="1:18" ht="24" customHeight="1">
      <c r="A229" s="273"/>
      <c r="B229" s="274"/>
      <c r="C229" s="275"/>
      <c r="D229" s="276"/>
      <c r="E229" s="277"/>
      <c r="F229" s="274"/>
      <c r="G229" s="276"/>
      <c r="H229" s="274"/>
      <c r="I229" s="278"/>
      <c r="J229" s="279"/>
      <c r="K229" s="279"/>
      <c r="L229" s="280"/>
      <c r="M229" s="280"/>
      <c r="N229" s="280"/>
      <c r="O229" s="558"/>
      <c r="P229" s="559"/>
      <c r="Q229" s="277"/>
      <c r="R229" s="281"/>
    </row>
    <row r="230" spans="1:18" ht="24" customHeight="1">
      <c r="A230" s="273"/>
      <c r="B230" s="274"/>
      <c r="C230" s="275"/>
      <c r="D230" s="276"/>
      <c r="E230" s="277"/>
      <c r="F230" s="274"/>
      <c r="G230" s="276"/>
      <c r="H230" s="274"/>
      <c r="I230" s="278"/>
      <c r="J230" s="279"/>
      <c r="K230" s="279"/>
      <c r="L230" s="280"/>
      <c r="M230" s="280"/>
      <c r="N230" s="280"/>
      <c r="O230" s="558"/>
      <c r="P230" s="559"/>
      <c r="Q230" s="277"/>
      <c r="R230" s="281"/>
    </row>
    <row r="231" spans="1:18" ht="24" customHeight="1">
      <c r="A231" s="273"/>
      <c r="B231" s="274"/>
      <c r="C231" s="275"/>
      <c r="D231" s="276"/>
      <c r="E231" s="277"/>
      <c r="F231" s="274"/>
      <c r="G231" s="276"/>
      <c r="H231" s="274"/>
      <c r="I231" s="278"/>
      <c r="J231" s="279"/>
      <c r="K231" s="279"/>
      <c r="L231" s="280"/>
      <c r="M231" s="280"/>
      <c r="N231" s="280"/>
      <c r="O231" s="558"/>
      <c r="P231" s="559"/>
      <c r="Q231" s="277"/>
      <c r="R231" s="281"/>
    </row>
    <row r="232" spans="1:18" ht="24" customHeight="1">
      <c r="A232" s="273"/>
      <c r="B232" s="274"/>
      <c r="C232" s="275"/>
      <c r="D232" s="276"/>
      <c r="E232" s="277"/>
      <c r="F232" s="274"/>
      <c r="G232" s="276"/>
      <c r="H232" s="274"/>
      <c r="I232" s="278"/>
      <c r="J232" s="279"/>
      <c r="K232" s="279"/>
      <c r="L232" s="280"/>
      <c r="M232" s="280"/>
      <c r="N232" s="280"/>
      <c r="O232" s="558"/>
      <c r="P232" s="559"/>
      <c r="Q232" s="277"/>
      <c r="R232" s="281"/>
    </row>
    <row r="233" spans="1:18" ht="24" customHeight="1">
      <c r="A233" s="273"/>
      <c r="B233" s="274"/>
      <c r="C233" s="275"/>
      <c r="D233" s="276"/>
      <c r="E233" s="277"/>
      <c r="F233" s="274"/>
      <c r="G233" s="276"/>
      <c r="H233" s="274"/>
      <c r="I233" s="278"/>
      <c r="J233" s="279"/>
      <c r="K233" s="279"/>
      <c r="L233" s="280"/>
      <c r="M233" s="280"/>
      <c r="N233" s="280"/>
      <c r="O233" s="558"/>
      <c r="P233" s="559"/>
      <c r="Q233" s="277"/>
      <c r="R233" s="281"/>
    </row>
    <row r="234" spans="1:18" ht="24" customHeight="1">
      <c r="A234" s="273"/>
      <c r="B234" s="274"/>
      <c r="C234" s="275"/>
      <c r="D234" s="276"/>
      <c r="E234" s="277"/>
      <c r="F234" s="274"/>
      <c r="G234" s="276"/>
      <c r="H234" s="274"/>
      <c r="I234" s="278"/>
      <c r="J234" s="279"/>
      <c r="K234" s="279"/>
      <c r="L234" s="280"/>
      <c r="M234" s="280"/>
      <c r="N234" s="280"/>
      <c r="O234" s="558"/>
      <c r="P234" s="559"/>
      <c r="Q234" s="277"/>
      <c r="R234" s="281"/>
    </row>
    <row r="235" spans="1:18" ht="24" customHeight="1">
      <c r="A235" s="273"/>
      <c r="B235" s="274"/>
      <c r="C235" s="275"/>
      <c r="D235" s="276"/>
      <c r="E235" s="277"/>
      <c r="F235" s="274"/>
      <c r="G235" s="276"/>
      <c r="H235" s="274"/>
      <c r="I235" s="278"/>
      <c r="J235" s="279"/>
      <c r="K235" s="279"/>
      <c r="L235" s="280"/>
      <c r="M235" s="280"/>
      <c r="N235" s="280"/>
      <c r="O235" s="558"/>
      <c r="P235" s="559"/>
      <c r="Q235" s="277"/>
      <c r="R235" s="281"/>
    </row>
    <row r="236" spans="1:18" ht="24" customHeight="1">
      <c r="A236" s="273"/>
      <c r="B236" s="274"/>
      <c r="C236" s="275"/>
      <c r="D236" s="276"/>
      <c r="E236" s="277"/>
      <c r="F236" s="274"/>
      <c r="G236" s="276"/>
      <c r="H236" s="274"/>
      <c r="I236" s="278"/>
      <c r="J236" s="279"/>
      <c r="K236" s="279"/>
      <c r="L236" s="280"/>
      <c r="M236" s="280"/>
      <c r="N236" s="280"/>
      <c r="O236" s="558"/>
      <c r="P236" s="559"/>
      <c r="Q236" s="277"/>
      <c r="R236" s="281"/>
    </row>
    <row r="237" spans="1:18" ht="24" customHeight="1">
      <c r="A237" s="273"/>
      <c r="B237" s="274"/>
      <c r="C237" s="275"/>
      <c r="D237" s="276"/>
      <c r="E237" s="277"/>
      <c r="F237" s="274"/>
      <c r="G237" s="276"/>
      <c r="H237" s="274"/>
      <c r="I237" s="278"/>
      <c r="J237" s="279"/>
      <c r="K237" s="279"/>
      <c r="L237" s="280"/>
      <c r="M237" s="280"/>
      <c r="N237" s="280"/>
      <c r="O237" s="558"/>
      <c r="P237" s="559"/>
      <c r="Q237" s="277"/>
      <c r="R237" s="281"/>
    </row>
    <row r="238" spans="1:18" ht="24" customHeight="1">
      <c r="A238" s="273"/>
      <c r="B238" s="274"/>
      <c r="C238" s="275"/>
      <c r="D238" s="276"/>
      <c r="E238" s="277"/>
      <c r="F238" s="274"/>
      <c r="G238" s="276"/>
      <c r="H238" s="274"/>
      <c r="I238" s="278"/>
      <c r="J238" s="279"/>
      <c r="K238" s="279"/>
      <c r="L238" s="280"/>
      <c r="M238" s="280"/>
      <c r="N238" s="280"/>
      <c r="O238" s="558"/>
      <c r="P238" s="559"/>
      <c r="Q238" s="277"/>
      <c r="R238" s="281"/>
    </row>
    <row r="239" spans="1:18" ht="24" customHeight="1">
      <c r="A239" s="273"/>
      <c r="B239" s="274"/>
      <c r="C239" s="275"/>
      <c r="D239" s="276"/>
      <c r="E239" s="277"/>
      <c r="F239" s="274"/>
      <c r="G239" s="276"/>
      <c r="H239" s="274"/>
      <c r="I239" s="278"/>
      <c r="J239" s="279"/>
      <c r="K239" s="279"/>
      <c r="L239" s="280"/>
      <c r="M239" s="280"/>
      <c r="N239" s="280"/>
      <c r="O239" s="558"/>
      <c r="P239" s="559"/>
      <c r="Q239" s="277"/>
      <c r="R239" s="281"/>
    </row>
    <row r="240" spans="1:18" ht="24" customHeight="1">
      <c r="A240" s="273"/>
      <c r="B240" s="274"/>
      <c r="C240" s="275"/>
      <c r="D240" s="276"/>
      <c r="E240" s="277"/>
      <c r="F240" s="274"/>
      <c r="G240" s="276"/>
      <c r="H240" s="274"/>
      <c r="I240" s="278"/>
      <c r="J240" s="279"/>
      <c r="K240" s="279"/>
      <c r="L240" s="280"/>
      <c r="M240" s="280"/>
      <c r="N240" s="280"/>
      <c r="O240" s="558"/>
      <c r="P240" s="559"/>
      <c r="Q240" s="277"/>
      <c r="R240" s="281"/>
    </row>
    <row r="241" spans="1:18" ht="24" customHeight="1">
      <c r="A241" s="273"/>
      <c r="B241" s="274"/>
      <c r="C241" s="275"/>
      <c r="D241" s="276"/>
      <c r="E241" s="277"/>
      <c r="F241" s="274"/>
      <c r="G241" s="276"/>
      <c r="H241" s="274"/>
      <c r="I241" s="278"/>
      <c r="J241" s="279"/>
      <c r="K241" s="279"/>
      <c r="L241" s="280"/>
      <c r="M241" s="280"/>
      <c r="N241" s="280"/>
      <c r="O241" s="558"/>
      <c r="P241" s="559"/>
      <c r="Q241" s="277"/>
      <c r="R241" s="281"/>
    </row>
    <row r="242" spans="1:18" ht="24" customHeight="1">
      <c r="A242" s="273"/>
      <c r="B242" s="274"/>
      <c r="C242" s="275"/>
      <c r="D242" s="276"/>
      <c r="E242" s="277"/>
      <c r="F242" s="274"/>
      <c r="G242" s="276"/>
      <c r="H242" s="274"/>
      <c r="I242" s="278"/>
      <c r="J242" s="279"/>
      <c r="K242" s="279"/>
      <c r="L242" s="280"/>
      <c r="M242" s="280"/>
      <c r="N242" s="280"/>
      <c r="O242" s="558"/>
      <c r="P242" s="559"/>
      <c r="Q242" s="277"/>
      <c r="R242" s="281"/>
    </row>
    <row r="243" spans="1:18" ht="24" customHeight="1">
      <c r="A243" s="273"/>
      <c r="B243" s="274"/>
      <c r="C243" s="275"/>
      <c r="D243" s="276"/>
      <c r="E243" s="277"/>
      <c r="F243" s="274"/>
      <c r="G243" s="276"/>
      <c r="H243" s="274"/>
      <c r="I243" s="278"/>
      <c r="J243" s="279"/>
      <c r="K243" s="279"/>
      <c r="L243" s="280"/>
      <c r="M243" s="280"/>
      <c r="N243" s="280"/>
      <c r="O243" s="558"/>
      <c r="P243" s="559"/>
      <c r="Q243" s="277"/>
      <c r="R243" s="281"/>
    </row>
    <row r="244" spans="1:18" ht="24" customHeight="1">
      <c r="A244" s="273"/>
      <c r="B244" s="274"/>
      <c r="C244" s="275"/>
      <c r="D244" s="276"/>
      <c r="E244" s="277"/>
      <c r="F244" s="274"/>
      <c r="G244" s="276"/>
      <c r="H244" s="274"/>
      <c r="I244" s="278"/>
      <c r="J244" s="279"/>
      <c r="K244" s="279"/>
      <c r="L244" s="280"/>
      <c r="M244" s="280"/>
      <c r="N244" s="280"/>
      <c r="O244" s="558"/>
      <c r="P244" s="559"/>
      <c r="Q244" s="277"/>
      <c r="R244" s="281"/>
    </row>
    <row r="245" spans="1:18" ht="24" customHeight="1">
      <c r="A245" s="273"/>
      <c r="B245" s="274"/>
      <c r="C245" s="275"/>
      <c r="D245" s="276"/>
      <c r="E245" s="277"/>
      <c r="F245" s="274"/>
      <c r="G245" s="276"/>
      <c r="H245" s="274"/>
      <c r="I245" s="278"/>
      <c r="J245" s="279"/>
      <c r="K245" s="279"/>
      <c r="L245" s="280"/>
      <c r="M245" s="280"/>
      <c r="N245" s="280"/>
      <c r="O245" s="558"/>
      <c r="P245" s="559"/>
      <c r="Q245" s="277"/>
      <c r="R245" s="281"/>
    </row>
    <row r="246" spans="1:18" ht="24" customHeight="1">
      <c r="A246" s="273"/>
      <c r="B246" s="274"/>
      <c r="C246" s="275"/>
      <c r="D246" s="276"/>
      <c r="E246" s="277"/>
      <c r="F246" s="274"/>
      <c r="G246" s="276"/>
      <c r="H246" s="274"/>
      <c r="I246" s="278"/>
      <c r="J246" s="279"/>
      <c r="K246" s="279"/>
      <c r="L246" s="280"/>
      <c r="M246" s="280"/>
      <c r="N246" s="280"/>
      <c r="O246" s="558"/>
      <c r="P246" s="559"/>
      <c r="Q246" s="277"/>
      <c r="R246" s="281"/>
    </row>
    <row r="247" spans="1:18" ht="24" customHeight="1">
      <c r="A247" s="273"/>
      <c r="B247" s="274"/>
      <c r="C247" s="275"/>
      <c r="D247" s="276"/>
      <c r="E247" s="277"/>
      <c r="F247" s="274"/>
      <c r="G247" s="276"/>
      <c r="H247" s="274"/>
      <c r="I247" s="278"/>
      <c r="J247" s="279"/>
      <c r="K247" s="279"/>
      <c r="L247" s="280"/>
      <c r="M247" s="280"/>
      <c r="N247" s="280"/>
      <c r="O247" s="558"/>
      <c r="P247" s="559"/>
      <c r="Q247" s="277"/>
      <c r="R247" s="281"/>
    </row>
    <row r="248" spans="1:18" ht="24" customHeight="1">
      <c r="A248" s="273"/>
      <c r="B248" s="274"/>
      <c r="C248" s="275"/>
      <c r="D248" s="276"/>
      <c r="E248" s="277"/>
      <c r="F248" s="274"/>
      <c r="G248" s="276"/>
      <c r="H248" s="274"/>
      <c r="I248" s="278"/>
      <c r="J248" s="279"/>
      <c r="K248" s="279"/>
      <c r="L248" s="280"/>
      <c r="M248" s="280"/>
      <c r="N248" s="280"/>
      <c r="O248" s="558"/>
      <c r="P248" s="559"/>
      <c r="Q248" s="277"/>
      <c r="R248" s="281"/>
    </row>
    <row r="249" spans="1:18" ht="24" customHeight="1">
      <c r="A249" s="273"/>
      <c r="B249" s="274"/>
      <c r="C249" s="275"/>
      <c r="D249" s="276"/>
      <c r="E249" s="277"/>
      <c r="F249" s="274"/>
      <c r="G249" s="276"/>
      <c r="H249" s="274"/>
      <c r="I249" s="278"/>
      <c r="J249" s="279"/>
      <c r="K249" s="279"/>
      <c r="L249" s="280"/>
      <c r="M249" s="280"/>
      <c r="N249" s="280"/>
      <c r="O249" s="558"/>
      <c r="P249" s="559"/>
      <c r="Q249" s="277"/>
      <c r="R249" s="281"/>
    </row>
    <row r="250" spans="1:18" ht="24" customHeight="1">
      <c r="A250" s="273"/>
      <c r="B250" s="274"/>
      <c r="C250" s="275"/>
      <c r="D250" s="276"/>
      <c r="E250" s="277"/>
      <c r="F250" s="274"/>
      <c r="G250" s="276"/>
      <c r="H250" s="274"/>
      <c r="I250" s="278"/>
      <c r="J250" s="279"/>
      <c r="K250" s="279"/>
      <c r="L250" s="280"/>
      <c r="M250" s="280"/>
      <c r="N250" s="280"/>
      <c r="O250" s="558"/>
      <c r="P250" s="559"/>
      <c r="Q250" s="277"/>
      <c r="R250" s="281"/>
    </row>
    <row r="251" spans="1:18" ht="24" customHeight="1">
      <c r="A251" s="273"/>
      <c r="B251" s="274"/>
      <c r="C251" s="275"/>
      <c r="D251" s="276"/>
      <c r="E251" s="277"/>
      <c r="F251" s="274"/>
      <c r="G251" s="276"/>
      <c r="H251" s="274"/>
      <c r="I251" s="278"/>
      <c r="J251" s="279"/>
      <c r="K251" s="279"/>
      <c r="L251" s="280"/>
      <c r="M251" s="280"/>
      <c r="N251" s="280"/>
      <c r="O251" s="558"/>
      <c r="P251" s="559"/>
      <c r="Q251" s="277"/>
      <c r="R251" s="281"/>
    </row>
    <row r="252" spans="1:18" ht="24" customHeight="1">
      <c r="A252" s="273"/>
      <c r="B252" s="274"/>
      <c r="C252" s="275"/>
      <c r="D252" s="276"/>
      <c r="E252" s="277"/>
      <c r="F252" s="274"/>
      <c r="G252" s="276"/>
      <c r="H252" s="274"/>
      <c r="I252" s="278"/>
      <c r="J252" s="279"/>
      <c r="K252" s="279"/>
      <c r="L252" s="280"/>
      <c r="M252" s="280"/>
      <c r="N252" s="280"/>
      <c r="O252" s="558"/>
      <c r="P252" s="559"/>
      <c r="Q252" s="277"/>
      <c r="R252" s="281"/>
    </row>
    <row r="253" spans="1:18" ht="24" customHeight="1">
      <c r="A253" s="273"/>
      <c r="B253" s="274"/>
      <c r="C253" s="275"/>
      <c r="D253" s="276"/>
      <c r="E253" s="277"/>
      <c r="F253" s="274"/>
      <c r="G253" s="276"/>
      <c r="H253" s="274"/>
      <c r="I253" s="278"/>
      <c r="J253" s="279"/>
      <c r="K253" s="279"/>
      <c r="L253" s="280"/>
      <c r="M253" s="280"/>
      <c r="N253" s="280"/>
      <c r="O253" s="558"/>
      <c r="P253" s="559"/>
      <c r="Q253" s="277"/>
      <c r="R253" s="281"/>
    </row>
    <row r="254" spans="1:18" ht="24" customHeight="1">
      <c r="A254" s="273"/>
      <c r="B254" s="274"/>
      <c r="C254" s="275"/>
      <c r="D254" s="276"/>
      <c r="E254" s="277"/>
      <c r="F254" s="274"/>
      <c r="G254" s="276"/>
      <c r="H254" s="274"/>
      <c r="I254" s="278"/>
      <c r="J254" s="279"/>
      <c r="K254" s="279"/>
      <c r="L254" s="280"/>
      <c r="M254" s="280"/>
      <c r="N254" s="280"/>
      <c r="O254" s="558"/>
      <c r="P254" s="559"/>
      <c r="Q254" s="277"/>
      <c r="R254" s="281"/>
    </row>
    <row r="255" spans="1:18" ht="24" customHeight="1">
      <c r="A255" s="273"/>
      <c r="B255" s="274"/>
      <c r="C255" s="275"/>
      <c r="D255" s="276"/>
      <c r="E255" s="277"/>
      <c r="F255" s="274"/>
      <c r="G255" s="276"/>
      <c r="H255" s="274"/>
      <c r="I255" s="278"/>
      <c r="J255" s="279"/>
      <c r="K255" s="279"/>
      <c r="L255" s="280"/>
      <c r="M255" s="280"/>
      <c r="N255" s="280"/>
      <c r="O255" s="558"/>
      <c r="P255" s="559"/>
      <c r="Q255" s="277"/>
      <c r="R255" s="281"/>
    </row>
    <row r="256" spans="1:18" ht="24" customHeight="1">
      <c r="A256" s="273"/>
      <c r="B256" s="274"/>
      <c r="C256" s="275"/>
      <c r="D256" s="276"/>
      <c r="E256" s="277"/>
      <c r="F256" s="274"/>
      <c r="G256" s="276"/>
      <c r="H256" s="274"/>
      <c r="I256" s="278"/>
      <c r="J256" s="279"/>
      <c r="K256" s="279"/>
      <c r="L256" s="280"/>
      <c r="M256" s="280"/>
      <c r="N256" s="280"/>
      <c r="O256" s="558"/>
      <c r="P256" s="559"/>
      <c r="Q256" s="277"/>
      <c r="R256" s="281"/>
    </row>
    <row r="257" spans="1:18" ht="24" customHeight="1">
      <c r="A257" s="273"/>
      <c r="B257" s="274"/>
      <c r="C257" s="275"/>
      <c r="D257" s="276"/>
      <c r="E257" s="277"/>
      <c r="F257" s="274"/>
      <c r="G257" s="276"/>
      <c r="H257" s="274"/>
      <c r="I257" s="278"/>
      <c r="J257" s="279"/>
      <c r="K257" s="279"/>
      <c r="L257" s="280"/>
      <c r="M257" s="280"/>
      <c r="N257" s="280"/>
      <c r="O257" s="558"/>
      <c r="P257" s="559"/>
      <c r="Q257" s="277"/>
      <c r="R257" s="281"/>
    </row>
    <row r="258" spans="1:18" ht="24" customHeight="1">
      <c r="A258" s="273"/>
      <c r="B258" s="274"/>
      <c r="C258" s="275"/>
      <c r="D258" s="276"/>
      <c r="E258" s="277"/>
      <c r="F258" s="274"/>
      <c r="G258" s="276"/>
      <c r="H258" s="274"/>
      <c r="I258" s="278"/>
      <c r="J258" s="279"/>
      <c r="K258" s="279"/>
      <c r="L258" s="280"/>
      <c r="M258" s="280"/>
      <c r="N258" s="280"/>
      <c r="O258" s="558"/>
      <c r="P258" s="559"/>
      <c r="Q258" s="277"/>
      <c r="R258" s="281"/>
    </row>
    <row r="259" spans="1:18" ht="24" customHeight="1">
      <c r="A259" s="273"/>
      <c r="B259" s="274"/>
      <c r="C259" s="275"/>
      <c r="D259" s="276"/>
      <c r="E259" s="277"/>
      <c r="F259" s="274"/>
      <c r="G259" s="276"/>
      <c r="H259" s="274"/>
      <c r="I259" s="278"/>
      <c r="J259" s="279"/>
      <c r="K259" s="279"/>
      <c r="L259" s="280"/>
      <c r="M259" s="280"/>
      <c r="N259" s="280"/>
      <c r="O259" s="558"/>
      <c r="P259" s="559"/>
      <c r="Q259" s="277"/>
      <c r="R259" s="281"/>
    </row>
    <row r="260" spans="1:18" ht="24" customHeight="1">
      <c r="A260" s="273"/>
      <c r="B260" s="274"/>
      <c r="C260" s="275"/>
      <c r="D260" s="276"/>
      <c r="E260" s="277"/>
      <c r="F260" s="274"/>
      <c r="G260" s="276"/>
      <c r="H260" s="274"/>
      <c r="I260" s="278"/>
      <c r="J260" s="279"/>
      <c r="K260" s="279"/>
      <c r="L260" s="280"/>
      <c r="M260" s="280"/>
      <c r="N260" s="280"/>
      <c r="O260" s="558"/>
      <c r="P260" s="559"/>
      <c r="Q260" s="277"/>
      <c r="R260" s="281"/>
    </row>
    <row r="261" spans="1:18" ht="24" customHeight="1">
      <c r="A261" s="273"/>
      <c r="B261" s="274"/>
      <c r="C261" s="275"/>
      <c r="D261" s="276"/>
      <c r="E261" s="277"/>
      <c r="F261" s="274"/>
      <c r="G261" s="276"/>
      <c r="H261" s="274"/>
      <c r="I261" s="278"/>
      <c r="J261" s="279"/>
      <c r="K261" s="279"/>
      <c r="L261" s="280"/>
      <c r="M261" s="280"/>
      <c r="N261" s="280"/>
      <c r="O261" s="558"/>
      <c r="P261" s="559"/>
      <c r="Q261" s="277"/>
      <c r="R261" s="281"/>
    </row>
    <row r="262" spans="1:18" ht="24" customHeight="1">
      <c r="A262" s="273"/>
      <c r="B262" s="274"/>
      <c r="C262" s="275"/>
      <c r="D262" s="276"/>
      <c r="E262" s="277"/>
      <c r="F262" s="274"/>
      <c r="G262" s="276"/>
      <c r="H262" s="274"/>
      <c r="I262" s="278"/>
      <c r="J262" s="279"/>
      <c r="K262" s="279"/>
      <c r="L262" s="280"/>
      <c r="M262" s="280"/>
      <c r="N262" s="280"/>
      <c r="O262" s="558"/>
      <c r="P262" s="559"/>
      <c r="Q262" s="277"/>
      <c r="R262" s="281"/>
    </row>
    <row r="263" spans="1:18" ht="24" customHeight="1">
      <c r="A263" s="273"/>
      <c r="B263" s="274"/>
      <c r="C263" s="275"/>
      <c r="D263" s="276"/>
      <c r="E263" s="277"/>
      <c r="F263" s="274"/>
      <c r="G263" s="276"/>
      <c r="H263" s="274"/>
      <c r="I263" s="278"/>
      <c r="J263" s="279"/>
      <c r="K263" s="279"/>
      <c r="L263" s="280"/>
      <c r="M263" s="280"/>
      <c r="N263" s="280"/>
      <c r="O263" s="558"/>
      <c r="P263" s="559"/>
      <c r="Q263" s="277"/>
      <c r="R263" s="281"/>
    </row>
    <row r="264" spans="1:18" ht="24" customHeight="1">
      <c r="A264" s="273"/>
      <c r="B264" s="274"/>
      <c r="C264" s="275"/>
      <c r="D264" s="276"/>
      <c r="E264" s="277"/>
      <c r="F264" s="274"/>
      <c r="G264" s="276"/>
      <c r="H264" s="274"/>
      <c r="I264" s="278"/>
      <c r="J264" s="279"/>
      <c r="K264" s="279"/>
      <c r="L264" s="280"/>
      <c r="M264" s="280"/>
      <c r="N264" s="280"/>
      <c r="O264" s="558"/>
      <c r="P264" s="559"/>
      <c r="Q264" s="277"/>
      <c r="R264" s="281"/>
    </row>
    <row r="265" spans="1:18" ht="24" customHeight="1">
      <c r="A265" s="273"/>
      <c r="B265" s="274"/>
      <c r="C265" s="275"/>
      <c r="D265" s="276"/>
      <c r="E265" s="277"/>
      <c r="F265" s="274"/>
      <c r="G265" s="276"/>
      <c r="H265" s="274"/>
      <c r="I265" s="278"/>
      <c r="J265" s="279"/>
      <c r="K265" s="279"/>
      <c r="L265" s="280"/>
      <c r="M265" s="280"/>
      <c r="N265" s="280"/>
      <c r="O265" s="558"/>
      <c r="P265" s="559"/>
      <c r="Q265" s="277"/>
      <c r="R265" s="281"/>
    </row>
    <row r="266" spans="1:18" ht="24" customHeight="1">
      <c r="A266" s="273"/>
      <c r="B266" s="274"/>
      <c r="C266" s="275"/>
      <c r="D266" s="276"/>
      <c r="E266" s="277"/>
      <c r="F266" s="274"/>
      <c r="G266" s="276"/>
      <c r="H266" s="274"/>
      <c r="I266" s="278"/>
      <c r="J266" s="279"/>
      <c r="K266" s="279"/>
      <c r="L266" s="280"/>
      <c r="M266" s="280"/>
      <c r="N266" s="280"/>
      <c r="O266" s="558"/>
      <c r="P266" s="559"/>
      <c r="Q266" s="277"/>
      <c r="R266" s="281"/>
    </row>
    <row r="267" spans="1:18" ht="24" customHeight="1">
      <c r="A267" s="273"/>
      <c r="B267" s="274"/>
      <c r="C267" s="275"/>
      <c r="D267" s="276"/>
      <c r="E267" s="277"/>
      <c r="F267" s="274"/>
      <c r="G267" s="276"/>
      <c r="H267" s="274"/>
      <c r="I267" s="278"/>
      <c r="J267" s="279"/>
      <c r="K267" s="279"/>
      <c r="L267" s="280"/>
      <c r="M267" s="280"/>
      <c r="N267" s="280"/>
      <c r="O267" s="558"/>
      <c r="P267" s="559"/>
      <c r="Q267" s="277"/>
      <c r="R267" s="281"/>
    </row>
    <row r="268" spans="1:18" ht="24" customHeight="1">
      <c r="A268" s="273"/>
      <c r="B268" s="274"/>
      <c r="C268" s="275"/>
      <c r="D268" s="276"/>
      <c r="E268" s="277"/>
      <c r="F268" s="274"/>
      <c r="G268" s="276"/>
      <c r="H268" s="274"/>
      <c r="I268" s="278"/>
      <c r="J268" s="279"/>
      <c r="K268" s="279"/>
      <c r="L268" s="280"/>
      <c r="M268" s="280"/>
      <c r="N268" s="280"/>
      <c r="O268" s="558"/>
      <c r="P268" s="559"/>
      <c r="Q268" s="277"/>
      <c r="R268" s="281"/>
    </row>
    <row r="269" spans="1:18" ht="24" customHeight="1">
      <c r="A269" s="273"/>
      <c r="B269" s="274"/>
      <c r="C269" s="275"/>
      <c r="D269" s="276"/>
      <c r="E269" s="277"/>
      <c r="F269" s="274"/>
      <c r="G269" s="276"/>
      <c r="H269" s="274"/>
      <c r="I269" s="278"/>
      <c r="J269" s="279"/>
      <c r="K269" s="279"/>
      <c r="L269" s="280"/>
      <c r="M269" s="280"/>
      <c r="N269" s="280"/>
      <c r="O269" s="558"/>
      <c r="P269" s="559"/>
      <c r="Q269" s="277"/>
      <c r="R269" s="281"/>
    </row>
    <row r="270" spans="1:18" ht="24" customHeight="1">
      <c r="A270" s="273"/>
      <c r="B270" s="274"/>
      <c r="C270" s="275"/>
      <c r="D270" s="276"/>
      <c r="E270" s="277"/>
      <c r="F270" s="274"/>
      <c r="G270" s="276"/>
      <c r="H270" s="274"/>
      <c r="I270" s="278"/>
      <c r="J270" s="279"/>
      <c r="K270" s="279"/>
      <c r="L270" s="280"/>
      <c r="M270" s="280"/>
      <c r="N270" s="280"/>
      <c r="O270" s="558"/>
      <c r="P270" s="559"/>
      <c r="Q270" s="277"/>
      <c r="R270" s="281"/>
    </row>
    <row r="271" spans="1:18" ht="24" customHeight="1">
      <c r="A271" s="273"/>
      <c r="B271" s="274"/>
      <c r="C271" s="275"/>
      <c r="D271" s="276"/>
      <c r="E271" s="277"/>
      <c r="F271" s="274"/>
      <c r="G271" s="276"/>
      <c r="H271" s="274"/>
      <c r="I271" s="278"/>
      <c r="J271" s="279"/>
      <c r="K271" s="279"/>
      <c r="L271" s="280"/>
      <c r="M271" s="280"/>
      <c r="N271" s="280"/>
      <c r="O271" s="558"/>
      <c r="P271" s="559"/>
      <c r="Q271" s="277"/>
      <c r="R271" s="281"/>
    </row>
    <row r="272" spans="1:18" ht="24" customHeight="1">
      <c r="A272" s="273"/>
      <c r="B272" s="274"/>
      <c r="C272" s="275"/>
      <c r="D272" s="276"/>
      <c r="E272" s="277"/>
      <c r="F272" s="274"/>
      <c r="G272" s="276"/>
      <c r="H272" s="274"/>
      <c r="I272" s="278"/>
      <c r="J272" s="279"/>
      <c r="K272" s="279"/>
      <c r="L272" s="280"/>
      <c r="M272" s="280"/>
      <c r="N272" s="280"/>
      <c r="O272" s="558"/>
      <c r="P272" s="559"/>
      <c r="Q272" s="277"/>
      <c r="R272" s="281"/>
    </row>
    <row r="273" spans="1:18" ht="24" customHeight="1">
      <c r="A273" s="273"/>
      <c r="B273" s="274"/>
      <c r="C273" s="275"/>
      <c r="D273" s="276"/>
      <c r="E273" s="277"/>
      <c r="F273" s="274"/>
      <c r="G273" s="276"/>
      <c r="H273" s="274"/>
      <c r="I273" s="278"/>
      <c r="J273" s="279"/>
      <c r="K273" s="279"/>
      <c r="L273" s="280"/>
      <c r="M273" s="280"/>
      <c r="N273" s="280"/>
      <c r="O273" s="558"/>
      <c r="P273" s="559"/>
      <c r="Q273" s="277"/>
      <c r="R273" s="281"/>
    </row>
    <row r="274" spans="1:18" ht="24" customHeight="1">
      <c r="A274" s="273"/>
      <c r="B274" s="274"/>
      <c r="C274" s="275"/>
      <c r="D274" s="276"/>
      <c r="E274" s="277"/>
      <c r="F274" s="274"/>
      <c r="G274" s="276"/>
      <c r="H274" s="274"/>
      <c r="I274" s="278"/>
      <c r="J274" s="279"/>
      <c r="K274" s="279"/>
      <c r="L274" s="280"/>
      <c r="M274" s="280"/>
      <c r="N274" s="280"/>
      <c r="O274" s="558"/>
      <c r="P274" s="559"/>
      <c r="Q274" s="277"/>
      <c r="R274" s="281"/>
    </row>
    <row r="275" spans="1:18" ht="24" customHeight="1">
      <c r="A275" s="273"/>
      <c r="B275" s="274"/>
      <c r="C275" s="275"/>
      <c r="D275" s="276"/>
      <c r="E275" s="277"/>
      <c r="F275" s="274"/>
      <c r="G275" s="276"/>
      <c r="H275" s="274"/>
      <c r="I275" s="278"/>
      <c r="J275" s="279"/>
      <c r="K275" s="279"/>
      <c r="L275" s="280"/>
      <c r="M275" s="280"/>
      <c r="N275" s="280"/>
      <c r="O275" s="558"/>
      <c r="P275" s="559"/>
      <c r="Q275" s="277"/>
      <c r="R275" s="281"/>
    </row>
    <row r="276" spans="1:18" ht="24" customHeight="1">
      <c r="A276" s="273"/>
      <c r="B276" s="274"/>
      <c r="C276" s="275"/>
      <c r="D276" s="276"/>
      <c r="E276" s="277"/>
      <c r="F276" s="274"/>
      <c r="G276" s="276"/>
      <c r="H276" s="274"/>
      <c r="I276" s="278"/>
      <c r="J276" s="279"/>
      <c r="K276" s="279"/>
      <c r="L276" s="280"/>
      <c r="M276" s="280"/>
      <c r="N276" s="280"/>
      <c r="O276" s="558"/>
      <c r="P276" s="559"/>
      <c r="Q276" s="277"/>
      <c r="R276" s="281"/>
    </row>
    <row r="277" spans="1:18" ht="24" customHeight="1">
      <c r="A277" s="273"/>
      <c r="B277" s="274"/>
      <c r="C277" s="275"/>
      <c r="D277" s="276"/>
      <c r="E277" s="277"/>
      <c r="F277" s="274"/>
      <c r="G277" s="276"/>
      <c r="H277" s="274"/>
      <c r="I277" s="278"/>
      <c r="J277" s="279"/>
      <c r="K277" s="279"/>
      <c r="L277" s="280"/>
      <c r="M277" s="280"/>
      <c r="N277" s="280"/>
      <c r="O277" s="558"/>
      <c r="P277" s="559"/>
      <c r="Q277" s="277"/>
      <c r="R277" s="281"/>
    </row>
    <row r="278" spans="1:18" ht="24" customHeight="1">
      <c r="A278" s="273"/>
      <c r="B278" s="274"/>
      <c r="C278" s="275"/>
      <c r="D278" s="276"/>
      <c r="E278" s="277"/>
      <c r="F278" s="274"/>
      <c r="G278" s="276"/>
      <c r="H278" s="274"/>
      <c r="I278" s="278"/>
      <c r="J278" s="279"/>
      <c r="K278" s="279"/>
      <c r="L278" s="280"/>
      <c r="M278" s="280"/>
      <c r="N278" s="280"/>
      <c r="O278" s="558"/>
      <c r="P278" s="559"/>
      <c r="Q278" s="277"/>
      <c r="R278" s="281"/>
    </row>
    <row r="279" spans="1:18" ht="24" customHeight="1">
      <c r="A279" s="273"/>
      <c r="B279" s="274"/>
      <c r="C279" s="275"/>
      <c r="D279" s="276"/>
      <c r="E279" s="277"/>
      <c r="F279" s="274"/>
      <c r="G279" s="276"/>
      <c r="H279" s="274"/>
      <c r="I279" s="278"/>
      <c r="J279" s="279"/>
      <c r="K279" s="279"/>
      <c r="L279" s="280"/>
      <c r="M279" s="280"/>
      <c r="N279" s="280"/>
      <c r="O279" s="558"/>
      <c r="P279" s="559"/>
      <c r="Q279" s="277"/>
      <c r="R279" s="281"/>
    </row>
    <row r="280" spans="1:18" ht="24" customHeight="1">
      <c r="A280" s="273"/>
      <c r="B280" s="274"/>
      <c r="C280" s="275"/>
      <c r="D280" s="276"/>
      <c r="E280" s="277"/>
      <c r="F280" s="274"/>
      <c r="G280" s="276"/>
      <c r="H280" s="274"/>
      <c r="I280" s="278"/>
      <c r="J280" s="279"/>
      <c r="K280" s="279"/>
      <c r="L280" s="280"/>
      <c r="M280" s="280"/>
      <c r="N280" s="280"/>
      <c r="O280" s="558"/>
      <c r="P280" s="559"/>
      <c r="Q280" s="277"/>
      <c r="R280" s="281"/>
    </row>
    <row r="281" spans="1:18" ht="24" customHeight="1">
      <c r="A281" s="273"/>
      <c r="B281" s="274"/>
      <c r="C281" s="275"/>
      <c r="D281" s="276"/>
      <c r="E281" s="277"/>
      <c r="F281" s="274"/>
      <c r="G281" s="276"/>
      <c r="H281" s="274"/>
      <c r="I281" s="278"/>
      <c r="J281" s="279"/>
      <c r="K281" s="279"/>
      <c r="L281" s="280"/>
      <c r="M281" s="280"/>
      <c r="N281" s="280"/>
      <c r="O281" s="558"/>
      <c r="P281" s="559"/>
      <c r="Q281" s="277"/>
      <c r="R281" s="281"/>
    </row>
    <row r="282" spans="1:18" ht="24" customHeight="1">
      <c r="A282" s="273"/>
      <c r="B282" s="274"/>
      <c r="C282" s="275"/>
      <c r="D282" s="276"/>
      <c r="E282" s="277"/>
      <c r="F282" s="274"/>
      <c r="G282" s="276"/>
      <c r="H282" s="274"/>
      <c r="I282" s="278"/>
      <c r="J282" s="279"/>
      <c r="K282" s="279"/>
      <c r="L282" s="280"/>
      <c r="M282" s="280"/>
      <c r="N282" s="280"/>
      <c r="O282" s="558"/>
      <c r="P282" s="559"/>
      <c r="Q282" s="277"/>
      <c r="R282" s="281"/>
    </row>
    <row r="283" spans="1:18" ht="24" customHeight="1">
      <c r="A283" s="273"/>
      <c r="B283" s="274"/>
      <c r="C283" s="275"/>
      <c r="D283" s="276"/>
      <c r="E283" s="277"/>
      <c r="F283" s="274"/>
      <c r="G283" s="276"/>
      <c r="H283" s="274"/>
      <c r="I283" s="278"/>
      <c r="J283" s="279"/>
      <c r="K283" s="279"/>
      <c r="L283" s="280"/>
      <c r="M283" s="280"/>
      <c r="N283" s="280"/>
      <c r="O283" s="558"/>
      <c r="P283" s="559"/>
      <c r="Q283" s="277"/>
      <c r="R283" s="281"/>
    </row>
    <row r="284" spans="1:18" ht="24" customHeight="1">
      <c r="A284" s="273"/>
      <c r="B284" s="274"/>
      <c r="C284" s="275"/>
      <c r="D284" s="276"/>
      <c r="E284" s="277"/>
      <c r="F284" s="274"/>
      <c r="G284" s="276"/>
      <c r="H284" s="274"/>
      <c r="I284" s="278"/>
      <c r="J284" s="279"/>
      <c r="K284" s="279"/>
      <c r="L284" s="280"/>
      <c r="M284" s="280"/>
      <c r="N284" s="280"/>
      <c r="O284" s="558"/>
      <c r="P284" s="559"/>
      <c r="Q284" s="277"/>
      <c r="R284" s="281"/>
    </row>
    <row r="285" spans="1:18" ht="24" customHeight="1">
      <c r="A285" s="273"/>
      <c r="B285" s="274"/>
      <c r="C285" s="275"/>
      <c r="D285" s="276"/>
      <c r="E285" s="277"/>
      <c r="F285" s="274"/>
      <c r="G285" s="276"/>
      <c r="H285" s="274"/>
      <c r="I285" s="278"/>
      <c r="J285" s="279"/>
      <c r="K285" s="279"/>
      <c r="L285" s="280"/>
      <c r="M285" s="280"/>
      <c r="N285" s="280"/>
      <c r="O285" s="558"/>
      <c r="P285" s="559"/>
      <c r="Q285" s="277"/>
      <c r="R285" s="281"/>
    </row>
    <row r="286" spans="1:18" ht="24" customHeight="1">
      <c r="A286" s="273"/>
      <c r="B286" s="274"/>
      <c r="C286" s="275"/>
      <c r="D286" s="276"/>
      <c r="E286" s="277"/>
      <c r="F286" s="274"/>
      <c r="G286" s="276"/>
      <c r="H286" s="274"/>
      <c r="I286" s="278"/>
      <c r="J286" s="279"/>
      <c r="K286" s="279"/>
      <c r="L286" s="280"/>
      <c r="M286" s="280"/>
      <c r="N286" s="280"/>
      <c r="O286" s="558"/>
      <c r="P286" s="559"/>
      <c r="Q286" s="277"/>
      <c r="R286" s="281"/>
    </row>
    <row r="287" spans="1:18" ht="24" customHeight="1">
      <c r="A287" s="273"/>
      <c r="B287" s="274"/>
      <c r="C287" s="275"/>
      <c r="D287" s="276"/>
      <c r="E287" s="277"/>
      <c r="F287" s="274"/>
      <c r="G287" s="276"/>
      <c r="H287" s="274"/>
      <c r="I287" s="278"/>
      <c r="J287" s="279"/>
      <c r="K287" s="279"/>
      <c r="L287" s="280"/>
      <c r="M287" s="280"/>
      <c r="N287" s="280"/>
      <c r="O287" s="558"/>
      <c r="P287" s="559"/>
      <c r="Q287" s="277"/>
      <c r="R287" s="281"/>
    </row>
    <row r="288" spans="1:18" ht="24" customHeight="1">
      <c r="A288" s="273"/>
      <c r="B288" s="274"/>
      <c r="C288" s="275"/>
      <c r="D288" s="276"/>
      <c r="E288" s="277"/>
      <c r="F288" s="274"/>
      <c r="G288" s="276"/>
      <c r="H288" s="274"/>
      <c r="I288" s="278"/>
      <c r="J288" s="279"/>
      <c r="K288" s="279"/>
      <c r="L288" s="280"/>
      <c r="M288" s="280"/>
      <c r="N288" s="280"/>
      <c r="O288" s="558"/>
      <c r="P288" s="559"/>
      <c r="Q288" s="277"/>
      <c r="R288" s="281"/>
    </row>
  </sheetData>
  <autoFilter ref="A6:R106"/>
  <mergeCells count="73">
    <mergeCell ref="E88:E96"/>
    <mergeCell ref="F88:F96"/>
    <mergeCell ref="G88:G96"/>
    <mergeCell ref="A100:I100"/>
    <mergeCell ref="G74:G82"/>
    <mergeCell ref="H74:H82"/>
    <mergeCell ref="A83:I83"/>
    <mergeCell ref="A85:I85"/>
    <mergeCell ref="A97:I97"/>
    <mergeCell ref="A99:I99"/>
    <mergeCell ref="C74:C82"/>
    <mergeCell ref="D74:D82"/>
    <mergeCell ref="E74:E82"/>
    <mergeCell ref="F74:F82"/>
    <mergeCell ref="H88:H96"/>
    <mergeCell ref="B88:B96"/>
    <mergeCell ref="A88:A96"/>
    <mergeCell ref="C88:C96"/>
    <mergeCell ref="D88:D96"/>
    <mergeCell ref="C64:C73"/>
    <mergeCell ref="D64:D73"/>
    <mergeCell ref="A74:A82"/>
    <mergeCell ref="B74:B82"/>
    <mergeCell ref="A64:A73"/>
    <mergeCell ref="B64:B73"/>
    <mergeCell ref="A1:R1"/>
    <mergeCell ref="A2:R2"/>
    <mergeCell ref="A3:R3"/>
    <mergeCell ref="A8:I8"/>
    <mergeCell ref="G9:G18"/>
    <mergeCell ref="H9:H18"/>
    <mergeCell ref="A9:A18"/>
    <mergeCell ref="C9:C18"/>
    <mergeCell ref="D9:D18"/>
    <mergeCell ref="E9:E18"/>
    <mergeCell ref="F9:F18"/>
    <mergeCell ref="B9:B18"/>
    <mergeCell ref="G29:G40"/>
    <mergeCell ref="H29:H40"/>
    <mergeCell ref="F19:F28"/>
    <mergeCell ref="G19:G28"/>
    <mergeCell ref="H19:H28"/>
    <mergeCell ref="F29:F40"/>
    <mergeCell ref="C29:C40"/>
    <mergeCell ref="D29:D40"/>
    <mergeCell ref="E29:E40"/>
    <mergeCell ref="A19:A28"/>
    <mergeCell ref="C19:C28"/>
    <mergeCell ref="D19:D28"/>
    <mergeCell ref="E19:E28"/>
    <mergeCell ref="A41:A52"/>
    <mergeCell ref="B41:B52"/>
    <mergeCell ref="A54:A63"/>
    <mergeCell ref="B54:B63"/>
    <mergeCell ref="B19:B28"/>
    <mergeCell ref="A29:A40"/>
    <mergeCell ref="B29:B40"/>
    <mergeCell ref="H64:H73"/>
    <mergeCell ref="C41:C52"/>
    <mergeCell ref="D41:D52"/>
    <mergeCell ref="E41:E52"/>
    <mergeCell ref="F41:F52"/>
    <mergeCell ref="G41:G52"/>
    <mergeCell ref="H41:H52"/>
    <mergeCell ref="F64:F73"/>
    <mergeCell ref="G64:G73"/>
    <mergeCell ref="F54:F63"/>
    <mergeCell ref="H54:H63"/>
    <mergeCell ref="G54:G63"/>
    <mergeCell ref="E64:E73"/>
    <mergeCell ref="C54:C63"/>
    <mergeCell ref="D54:D63"/>
    <mergeCell ref="E54:E63"/>
  </mergeCells>
  <pageMargins left="0.23622047244094491" right="0.23622047244094491" top="0.47244094488188981" bottom="0.27559055118110237" header="0.27559055118110237" footer="0.15748031496062992"/>
  <pageSetup scale="53" fitToHeight="0" orientation="landscape" r:id="rId1"/>
  <headerFooter>
    <oddFooter>&amp;RPágina &amp;P de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B347"/>
  <sheetViews>
    <sheetView zoomScaleNormal="100" workbookViewId="0">
      <pane ySplit="7" topLeftCell="A37" activePane="bottomLeft" state="frozen"/>
      <selection activeCell="L17" sqref="L17"/>
      <selection pane="bottomLeft" activeCell="D59" sqref="D59"/>
    </sheetView>
  </sheetViews>
  <sheetFormatPr baseColWidth="10" defaultColWidth="12.5703125" defaultRowHeight="15" customHeight="1"/>
  <cols>
    <col min="1" max="1" width="5.85546875" customWidth="1"/>
    <col min="2" max="2" width="11.85546875" customWidth="1"/>
    <col min="3" max="3" width="6.42578125" customWidth="1"/>
    <col min="4" max="4" width="40.28515625" customWidth="1"/>
    <col min="5" max="5" width="14.5703125" customWidth="1"/>
    <col min="6" max="6" width="25.140625" style="509" customWidth="1"/>
    <col min="7" max="7" width="14.140625" customWidth="1"/>
    <col min="8" max="8" width="17.85546875" style="461" customWidth="1"/>
    <col min="9" max="9" width="5" hidden="1" customWidth="1"/>
    <col min="10" max="11" width="11.42578125" customWidth="1"/>
    <col min="12" max="15" width="11.42578125" style="212" customWidth="1"/>
    <col min="16" max="28" width="11.42578125" customWidth="1"/>
  </cols>
  <sheetData>
    <row r="1" spans="1:28" ht="12.75" hidden="1" customHeight="1">
      <c r="A1" s="4"/>
      <c r="B1" s="5"/>
      <c r="C1" s="5"/>
      <c r="D1" s="6"/>
      <c r="E1" s="7"/>
      <c r="F1" s="476"/>
      <c r="G1" s="5"/>
      <c r="H1" s="435"/>
      <c r="I1" s="8"/>
      <c r="J1" s="11"/>
      <c r="K1" s="11"/>
      <c r="L1" s="207"/>
      <c r="M1" s="207"/>
      <c r="N1" s="207"/>
      <c r="O1" s="207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2.75" customHeight="1">
      <c r="A2" s="620" t="s">
        <v>28</v>
      </c>
      <c r="B2" s="620"/>
      <c r="C2" s="620"/>
      <c r="D2" s="620"/>
      <c r="E2" s="620"/>
      <c r="F2" s="620"/>
      <c r="G2" s="620"/>
      <c r="H2" s="620"/>
      <c r="I2" s="389"/>
      <c r="J2" s="11"/>
      <c r="K2" s="11"/>
      <c r="L2" s="207"/>
      <c r="M2" s="207"/>
      <c r="N2" s="207"/>
      <c r="O2" s="207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ht="16.5" customHeight="1">
      <c r="A3" s="620" t="s">
        <v>213</v>
      </c>
      <c r="B3" s="620"/>
      <c r="C3" s="620"/>
      <c r="D3" s="620"/>
      <c r="E3" s="620"/>
      <c r="F3" s="620"/>
      <c r="G3" s="620"/>
      <c r="H3" s="620"/>
      <c r="I3" s="404"/>
      <c r="J3" s="11"/>
      <c r="K3" s="11"/>
      <c r="L3" s="207"/>
      <c r="M3" s="207"/>
      <c r="N3" s="207"/>
      <c r="O3" s="207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28" ht="16.5" customHeight="1">
      <c r="A4" s="620" t="s">
        <v>214</v>
      </c>
      <c r="B4" s="620"/>
      <c r="C4" s="620"/>
      <c r="D4" s="620"/>
      <c r="E4" s="620"/>
      <c r="F4" s="620"/>
      <c r="G4" s="620"/>
      <c r="H4" s="620"/>
      <c r="I4" s="404"/>
      <c r="J4" s="620"/>
      <c r="K4" s="621"/>
      <c r="L4" s="621"/>
      <c r="M4" s="621"/>
      <c r="N4" s="621"/>
      <c r="O4" s="622"/>
      <c r="P4" s="620"/>
      <c r="Q4" s="621"/>
      <c r="R4" s="621"/>
      <c r="S4" s="621"/>
      <c r="T4" s="621"/>
      <c r="U4" s="621"/>
      <c r="V4" s="621"/>
      <c r="W4" s="622"/>
      <c r="X4" s="620"/>
      <c r="Y4" s="621"/>
      <c r="Z4" s="621"/>
      <c r="AA4" s="621"/>
      <c r="AB4" s="622"/>
    </row>
    <row r="5" spans="1:28" ht="14.25" customHeight="1">
      <c r="A5" s="619" t="s">
        <v>311</v>
      </c>
      <c r="B5" s="619"/>
      <c r="C5" s="619"/>
      <c r="D5" s="619"/>
      <c r="E5" s="619"/>
      <c r="F5" s="619"/>
      <c r="G5" s="619"/>
      <c r="H5" s="619"/>
      <c r="I5" s="206"/>
      <c r="J5" s="204"/>
      <c r="K5" s="205"/>
      <c r="L5" s="208"/>
      <c r="M5" s="208"/>
      <c r="N5" s="208"/>
      <c r="O5" s="208"/>
      <c r="P5" s="204"/>
      <c r="Q5" s="205"/>
      <c r="R5" s="205"/>
      <c r="S5" s="205"/>
      <c r="T5" s="205"/>
      <c r="U5" s="205"/>
      <c r="V5" s="205"/>
      <c r="W5" s="205"/>
      <c r="X5" s="204"/>
      <c r="Y5" s="205"/>
      <c r="Z5" s="205"/>
      <c r="AA5" s="205"/>
      <c r="AB5" s="205"/>
    </row>
    <row r="6" spans="1:28" ht="6.75" customHeight="1" thickBot="1">
      <c r="A6" s="5"/>
      <c r="B6" s="149"/>
      <c r="C6" s="149"/>
      <c r="D6" s="150"/>
      <c r="E6" s="151"/>
      <c r="F6" s="478"/>
      <c r="G6" s="150"/>
      <c r="H6" s="436"/>
      <c r="I6" s="152"/>
      <c r="J6" s="5"/>
      <c r="K6" s="5"/>
      <c r="L6" s="209"/>
      <c r="M6" s="209"/>
      <c r="N6" s="209"/>
      <c r="O6" s="209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42" customHeight="1" thickBot="1">
      <c r="A7" s="375" t="s">
        <v>29</v>
      </c>
      <c r="B7" s="194" t="s">
        <v>30</v>
      </c>
      <c r="C7" s="194" t="s">
        <v>31</v>
      </c>
      <c r="D7" s="376" t="s">
        <v>32</v>
      </c>
      <c r="E7" s="510" t="s">
        <v>4</v>
      </c>
      <c r="F7" s="194" t="s">
        <v>327</v>
      </c>
      <c r="G7" s="376" t="s">
        <v>30</v>
      </c>
      <c r="H7" s="578" t="s">
        <v>33</v>
      </c>
      <c r="I7" s="155"/>
      <c r="J7" s="11"/>
      <c r="K7" s="11"/>
      <c r="L7" s="207"/>
      <c r="M7" s="207"/>
      <c r="N7" s="207"/>
      <c r="O7" s="207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335" customFormat="1" ht="21" customHeight="1">
      <c r="A8" s="405">
        <v>1</v>
      </c>
      <c r="B8" s="408" t="s">
        <v>35</v>
      </c>
      <c r="C8" s="196">
        <v>1</v>
      </c>
      <c r="D8" s="311" t="s">
        <v>136</v>
      </c>
      <c r="E8" s="462">
        <v>79521384</v>
      </c>
      <c r="F8" s="511" t="s">
        <v>298</v>
      </c>
      <c r="G8" s="467" t="s">
        <v>37</v>
      </c>
      <c r="H8" s="437">
        <v>1467361</v>
      </c>
      <c r="I8" s="349"/>
      <c r="J8" s="350"/>
      <c r="K8" s="98"/>
      <c r="L8" s="210"/>
      <c r="M8" s="210"/>
      <c r="N8" s="210"/>
      <c r="O8" s="210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</row>
    <row r="9" spans="1:28" s="335" customFormat="1" ht="24">
      <c r="A9" s="406"/>
      <c r="B9" s="409"/>
      <c r="C9" s="337">
        <v>2</v>
      </c>
      <c r="D9" s="355" t="s">
        <v>222</v>
      </c>
      <c r="E9" s="463" t="s">
        <v>138</v>
      </c>
      <c r="F9" s="479" t="s">
        <v>205</v>
      </c>
      <c r="G9" s="339" t="s">
        <v>221</v>
      </c>
      <c r="H9" s="438">
        <v>40000</v>
      </c>
      <c r="I9" s="351"/>
      <c r="J9" s="98"/>
      <c r="K9" s="98"/>
      <c r="L9" s="210"/>
      <c r="M9" s="210"/>
      <c r="N9" s="210"/>
      <c r="O9" s="210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</row>
    <row r="10" spans="1:28" s="335" customFormat="1" ht="24">
      <c r="A10" s="406"/>
      <c r="B10" s="410"/>
      <c r="C10" s="338">
        <v>3</v>
      </c>
      <c r="D10" s="355" t="s">
        <v>226</v>
      </c>
      <c r="E10" s="463" t="s">
        <v>138</v>
      </c>
      <c r="F10" s="479" t="s">
        <v>314</v>
      </c>
      <c r="G10" s="339" t="s">
        <v>221</v>
      </c>
      <c r="H10" s="438">
        <v>40000</v>
      </c>
      <c r="I10" s="336"/>
      <c r="J10" s="98"/>
      <c r="K10" s="98"/>
      <c r="L10" s="210"/>
      <c r="M10" s="210"/>
      <c r="N10" s="210"/>
      <c r="O10" s="210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</row>
    <row r="11" spans="1:28" s="335" customFormat="1" ht="24">
      <c r="A11" s="406"/>
      <c r="B11" s="410"/>
      <c r="C11" s="337">
        <v>4</v>
      </c>
      <c r="D11" s="355" t="s">
        <v>223</v>
      </c>
      <c r="E11" s="463" t="s">
        <v>138</v>
      </c>
      <c r="F11" s="479" t="s">
        <v>315</v>
      </c>
      <c r="G11" s="339" t="s">
        <v>221</v>
      </c>
      <c r="H11" s="438">
        <v>46500</v>
      </c>
      <c r="I11" s="336"/>
      <c r="J11" s="98"/>
      <c r="K11" s="98"/>
      <c r="L11" s="210"/>
      <c r="M11" s="210"/>
      <c r="N11" s="210"/>
      <c r="O11" s="210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</row>
    <row r="12" spans="1:28" s="335" customFormat="1" ht="24">
      <c r="A12" s="406"/>
      <c r="B12" s="410"/>
      <c r="C12" s="338">
        <v>5</v>
      </c>
      <c r="D12" s="355" t="s">
        <v>227</v>
      </c>
      <c r="E12" s="463" t="s">
        <v>138</v>
      </c>
      <c r="F12" s="479" t="s">
        <v>316</v>
      </c>
      <c r="G12" s="339" t="s">
        <v>221</v>
      </c>
      <c r="H12" s="438">
        <v>46400</v>
      </c>
      <c r="I12" s="336"/>
      <c r="J12" s="98"/>
      <c r="K12" s="98"/>
      <c r="L12" s="210"/>
      <c r="M12" s="210"/>
      <c r="N12" s="210"/>
      <c r="O12" s="210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</row>
    <row r="13" spans="1:28" s="335" customFormat="1" ht="24">
      <c r="A13" s="406"/>
      <c r="B13" s="410"/>
      <c r="C13" s="337">
        <v>6</v>
      </c>
      <c r="D13" s="355" t="s">
        <v>224</v>
      </c>
      <c r="E13" s="463" t="s">
        <v>138</v>
      </c>
      <c r="F13" s="479" t="s">
        <v>317</v>
      </c>
      <c r="G13" s="339" t="s">
        <v>221</v>
      </c>
      <c r="H13" s="438">
        <v>46400</v>
      </c>
      <c r="I13" s="336"/>
      <c r="J13" s="98"/>
      <c r="K13" s="98"/>
      <c r="L13" s="210"/>
      <c r="M13" s="210"/>
      <c r="N13" s="210"/>
      <c r="O13" s="210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</row>
    <row r="14" spans="1:28" s="335" customFormat="1" ht="24">
      <c r="A14" s="406"/>
      <c r="B14" s="410"/>
      <c r="C14" s="338">
        <v>7</v>
      </c>
      <c r="D14" s="355" t="s">
        <v>228</v>
      </c>
      <c r="E14" s="463" t="s">
        <v>138</v>
      </c>
      <c r="F14" s="479" t="s">
        <v>318</v>
      </c>
      <c r="G14" s="339" t="s">
        <v>221</v>
      </c>
      <c r="H14" s="438">
        <v>46400</v>
      </c>
      <c r="I14" s="336"/>
      <c r="J14" s="98"/>
      <c r="K14" s="98"/>
      <c r="L14" s="210"/>
      <c r="M14" s="210"/>
      <c r="N14" s="210"/>
      <c r="O14" s="210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</row>
    <row r="15" spans="1:28" s="335" customFormat="1" ht="24">
      <c r="A15" s="406"/>
      <c r="B15" s="410"/>
      <c r="C15" s="337">
        <v>8</v>
      </c>
      <c r="D15" s="355" t="s">
        <v>225</v>
      </c>
      <c r="E15" s="463" t="s">
        <v>138</v>
      </c>
      <c r="F15" s="479" t="s">
        <v>319</v>
      </c>
      <c r="G15" s="339" t="s">
        <v>221</v>
      </c>
      <c r="H15" s="438">
        <v>46400</v>
      </c>
      <c r="I15" s="336"/>
      <c r="J15" s="98"/>
      <c r="K15" s="98"/>
      <c r="L15" s="210"/>
      <c r="M15" s="210"/>
      <c r="N15" s="210"/>
      <c r="O15" s="210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</row>
    <row r="16" spans="1:28" s="335" customFormat="1" ht="24">
      <c r="A16" s="406"/>
      <c r="B16" s="410"/>
      <c r="C16" s="338">
        <v>9</v>
      </c>
      <c r="D16" s="355" t="s">
        <v>229</v>
      </c>
      <c r="E16" s="463" t="s">
        <v>138</v>
      </c>
      <c r="F16" s="479" t="s">
        <v>320</v>
      </c>
      <c r="G16" s="339" t="s">
        <v>221</v>
      </c>
      <c r="H16" s="438">
        <v>46400</v>
      </c>
      <c r="I16" s="336"/>
      <c r="J16" s="98"/>
      <c r="K16" s="98"/>
      <c r="L16" s="210"/>
      <c r="M16" s="210"/>
      <c r="N16" s="210"/>
      <c r="O16" s="210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</row>
    <row r="17" spans="1:28" s="335" customFormat="1" ht="24">
      <c r="A17" s="406"/>
      <c r="B17" s="410"/>
      <c r="C17" s="337">
        <v>10</v>
      </c>
      <c r="D17" s="355" t="s">
        <v>230</v>
      </c>
      <c r="E17" s="463" t="s">
        <v>138</v>
      </c>
      <c r="F17" s="479" t="s">
        <v>321</v>
      </c>
      <c r="G17" s="339" t="s">
        <v>221</v>
      </c>
      <c r="H17" s="438">
        <v>46400</v>
      </c>
      <c r="I17" s="336"/>
      <c r="J17" s="98"/>
      <c r="K17" s="98"/>
      <c r="L17" s="210"/>
      <c r="M17" s="210"/>
      <c r="N17" s="210"/>
      <c r="O17" s="210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</row>
    <row r="18" spans="1:28" s="335" customFormat="1" ht="24">
      <c r="A18" s="406"/>
      <c r="B18" s="410"/>
      <c r="C18" s="338">
        <v>11</v>
      </c>
      <c r="D18" s="355" t="s">
        <v>231</v>
      </c>
      <c r="E18" s="463" t="s">
        <v>138</v>
      </c>
      <c r="F18" s="479" t="s">
        <v>322</v>
      </c>
      <c r="G18" s="339" t="s">
        <v>221</v>
      </c>
      <c r="H18" s="438">
        <v>46400</v>
      </c>
      <c r="I18" s="336"/>
      <c r="J18" s="98"/>
      <c r="K18" s="98"/>
      <c r="L18" s="210"/>
      <c r="M18" s="210"/>
      <c r="N18" s="210"/>
      <c r="O18" s="210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</row>
    <row r="19" spans="1:28" s="335" customFormat="1" ht="24">
      <c r="A19" s="406"/>
      <c r="B19" s="410"/>
      <c r="C19" s="337">
        <v>12</v>
      </c>
      <c r="D19" s="355" t="s">
        <v>232</v>
      </c>
      <c r="E19" s="462" t="s">
        <v>139</v>
      </c>
      <c r="F19" s="479" t="s">
        <v>329</v>
      </c>
      <c r="G19" s="339" t="s">
        <v>221</v>
      </c>
      <c r="H19" s="438">
        <v>72000</v>
      </c>
      <c r="I19" s="336"/>
      <c r="J19" s="98"/>
      <c r="K19" s="98"/>
      <c r="L19" s="210"/>
      <c r="M19" s="210"/>
      <c r="N19" s="210"/>
      <c r="O19" s="210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</row>
    <row r="20" spans="1:28" s="335" customFormat="1" ht="24">
      <c r="A20" s="406"/>
      <c r="B20" s="410"/>
      <c r="C20" s="338">
        <v>13</v>
      </c>
      <c r="D20" s="355" t="s">
        <v>236</v>
      </c>
      <c r="E20" s="464" t="s">
        <v>139</v>
      </c>
      <c r="F20" s="479" t="s">
        <v>329</v>
      </c>
      <c r="G20" s="339" t="s">
        <v>221</v>
      </c>
      <c r="H20" s="438">
        <v>72000</v>
      </c>
      <c r="I20" s="336"/>
      <c r="J20" s="98"/>
      <c r="K20" s="98"/>
      <c r="L20" s="210"/>
      <c r="M20" s="210"/>
      <c r="N20" s="210"/>
      <c r="O20" s="210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</row>
    <row r="21" spans="1:28" s="335" customFormat="1" ht="24">
      <c r="A21" s="406"/>
      <c r="B21" s="410"/>
      <c r="C21" s="337">
        <v>14</v>
      </c>
      <c r="D21" s="355" t="s">
        <v>233</v>
      </c>
      <c r="E21" s="462" t="s">
        <v>139</v>
      </c>
      <c r="F21" s="479" t="s">
        <v>329</v>
      </c>
      <c r="G21" s="339" t="s">
        <v>221</v>
      </c>
      <c r="H21" s="438">
        <v>72000</v>
      </c>
      <c r="I21" s="336"/>
      <c r="J21" s="98"/>
      <c r="K21" s="98"/>
      <c r="L21" s="210"/>
      <c r="M21" s="210"/>
      <c r="N21" s="210"/>
      <c r="O21" s="210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</row>
    <row r="22" spans="1:28" s="335" customFormat="1" ht="24">
      <c r="A22" s="406"/>
      <c r="B22" s="410"/>
      <c r="C22" s="338">
        <v>15</v>
      </c>
      <c r="D22" s="355" t="s">
        <v>235</v>
      </c>
      <c r="E22" s="464" t="s">
        <v>139</v>
      </c>
      <c r="F22" s="479" t="s">
        <v>329</v>
      </c>
      <c r="G22" s="339" t="s">
        <v>221</v>
      </c>
      <c r="H22" s="438">
        <v>72000</v>
      </c>
      <c r="I22" s="336"/>
      <c r="J22" s="98"/>
      <c r="K22" s="98"/>
      <c r="L22" s="210"/>
      <c r="M22" s="210"/>
      <c r="N22" s="210"/>
      <c r="O22" s="210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</row>
    <row r="23" spans="1:28" s="335" customFormat="1" ht="24">
      <c r="A23" s="406"/>
      <c r="B23" s="410"/>
      <c r="C23" s="337">
        <v>16</v>
      </c>
      <c r="D23" s="355" t="s">
        <v>234</v>
      </c>
      <c r="E23" s="462" t="s">
        <v>139</v>
      </c>
      <c r="F23" s="479" t="s">
        <v>329</v>
      </c>
      <c r="G23" s="339" t="s">
        <v>221</v>
      </c>
      <c r="H23" s="438">
        <v>72000</v>
      </c>
      <c r="I23" s="336"/>
      <c r="J23" s="98"/>
      <c r="K23" s="98"/>
      <c r="L23" s="210"/>
      <c r="M23" s="210"/>
      <c r="N23" s="210"/>
      <c r="O23" s="210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</row>
    <row r="24" spans="1:28" s="335" customFormat="1" ht="24">
      <c r="A24" s="406"/>
      <c r="B24" s="410"/>
      <c r="C24" s="338">
        <v>17</v>
      </c>
      <c r="D24" s="355" t="s">
        <v>237</v>
      </c>
      <c r="E24" s="464" t="s">
        <v>139</v>
      </c>
      <c r="F24" s="479" t="s">
        <v>329</v>
      </c>
      <c r="G24" s="339" t="s">
        <v>221</v>
      </c>
      <c r="H24" s="438">
        <v>72000</v>
      </c>
      <c r="I24" s="336"/>
      <c r="J24" s="98"/>
      <c r="K24" s="98"/>
      <c r="L24" s="210"/>
      <c r="M24" s="210"/>
      <c r="N24" s="210"/>
      <c r="O24" s="210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</row>
    <row r="25" spans="1:28" s="335" customFormat="1" ht="24">
      <c r="A25" s="406"/>
      <c r="B25" s="410"/>
      <c r="C25" s="337">
        <v>18</v>
      </c>
      <c r="D25" s="355" t="s">
        <v>238</v>
      </c>
      <c r="E25" s="462" t="s">
        <v>139</v>
      </c>
      <c r="F25" s="479" t="s">
        <v>329</v>
      </c>
      <c r="G25" s="339" t="s">
        <v>221</v>
      </c>
      <c r="H25" s="438">
        <v>72000</v>
      </c>
      <c r="I25" s="336"/>
      <c r="J25" s="98"/>
      <c r="K25" s="98"/>
      <c r="L25" s="210"/>
      <c r="M25" s="210"/>
      <c r="N25" s="210"/>
      <c r="O25" s="210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</row>
    <row r="26" spans="1:28" s="335" customFormat="1" ht="24">
      <c r="A26" s="406"/>
      <c r="B26" s="410"/>
      <c r="C26" s="338">
        <v>19</v>
      </c>
      <c r="D26" s="355" t="s">
        <v>239</v>
      </c>
      <c r="E26" s="464" t="s">
        <v>139</v>
      </c>
      <c r="F26" s="479" t="s">
        <v>329</v>
      </c>
      <c r="G26" s="339" t="s">
        <v>221</v>
      </c>
      <c r="H26" s="438">
        <v>72000</v>
      </c>
      <c r="I26" s="336"/>
      <c r="J26" s="98"/>
      <c r="K26" s="98"/>
      <c r="L26" s="210"/>
      <c r="M26" s="210"/>
      <c r="N26" s="210"/>
      <c r="O26" s="210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</row>
    <row r="27" spans="1:28" s="335" customFormat="1" ht="24">
      <c r="A27" s="406"/>
      <c r="B27" s="410"/>
      <c r="C27" s="337">
        <v>20</v>
      </c>
      <c r="D27" s="355" t="s">
        <v>240</v>
      </c>
      <c r="E27" s="462" t="s">
        <v>139</v>
      </c>
      <c r="F27" s="479" t="s">
        <v>329</v>
      </c>
      <c r="G27" s="339" t="s">
        <v>221</v>
      </c>
      <c r="H27" s="438">
        <v>72000</v>
      </c>
      <c r="I27" s="336"/>
      <c r="J27" s="98"/>
      <c r="K27" s="98"/>
      <c r="L27" s="210"/>
      <c r="M27" s="210"/>
      <c r="N27" s="210"/>
      <c r="O27" s="210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</row>
    <row r="28" spans="1:28" s="335" customFormat="1" ht="24">
      <c r="A28" s="406"/>
      <c r="B28" s="410"/>
      <c r="C28" s="338">
        <v>21</v>
      </c>
      <c r="D28" s="355" t="s">
        <v>241</v>
      </c>
      <c r="E28" s="464" t="s">
        <v>139</v>
      </c>
      <c r="F28" s="479" t="s">
        <v>329</v>
      </c>
      <c r="G28" s="339" t="s">
        <v>221</v>
      </c>
      <c r="H28" s="438">
        <v>72000</v>
      </c>
      <c r="I28" s="336"/>
      <c r="J28" s="98"/>
      <c r="K28" s="98"/>
      <c r="L28" s="210"/>
      <c r="M28" s="210"/>
      <c r="N28" s="210"/>
      <c r="O28" s="210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</row>
    <row r="29" spans="1:28" s="335" customFormat="1" ht="36">
      <c r="A29" s="406"/>
      <c r="B29" s="410"/>
      <c r="C29" s="337">
        <v>22</v>
      </c>
      <c r="D29" s="355" t="s">
        <v>243</v>
      </c>
      <c r="E29" s="465" t="s">
        <v>140</v>
      </c>
      <c r="F29" s="480" t="s">
        <v>330</v>
      </c>
      <c r="G29" s="339" t="s">
        <v>221</v>
      </c>
      <c r="H29" s="438">
        <v>160000</v>
      </c>
      <c r="I29" s="336"/>
      <c r="J29" s="98"/>
      <c r="K29" s="98"/>
      <c r="L29" s="210"/>
      <c r="M29" s="210"/>
      <c r="N29" s="210"/>
      <c r="O29" s="210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</row>
    <row r="30" spans="1:28" s="335" customFormat="1" ht="36">
      <c r="A30" s="406"/>
      <c r="B30" s="410"/>
      <c r="C30" s="338">
        <v>23</v>
      </c>
      <c r="D30" s="355" t="s">
        <v>244</v>
      </c>
      <c r="E30" s="465" t="s">
        <v>140</v>
      </c>
      <c r="F30" s="480" t="s">
        <v>330</v>
      </c>
      <c r="G30" s="339" t="s">
        <v>221</v>
      </c>
      <c r="H30" s="438">
        <v>160000</v>
      </c>
      <c r="I30" s="336"/>
      <c r="J30" s="98"/>
      <c r="K30" s="98"/>
      <c r="L30" s="210"/>
      <c r="M30" s="210"/>
      <c r="N30" s="210"/>
      <c r="O30" s="210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</row>
    <row r="31" spans="1:28" s="335" customFormat="1" ht="36">
      <c r="A31" s="406"/>
      <c r="B31" s="410"/>
      <c r="C31" s="337">
        <v>24</v>
      </c>
      <c r="D31" s="355" t="s">
        <v>245</v>
      </c>
      <c r="E31" s="465" t="s">
        <v>140</v>
      </c>
      <c r="F31" s="480" t="s">
        <v>330</v>
      </c>
      <c r="G31" s="339" t="s">
        <v>221</v>
      </c>
      <c r="H31" s="438">
        <v>185700</v>
      </c>
      <c r="I31" s="336"/>
      <c r="J31" s="98"/>
      <c r="K31" s="98"/>
      <c r="L31" s="210"/>
      <c r="M31" s="210"/>
      <c r="N31" s="210"/>
      <c r="O31" s="210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</row>
    <row r="32" spans="1:28" s="335" customFormat="1" ht="36">
      <c r="A32" s="406"/>
      <c r="B32" s="410"/>
      <c r="C32" s="338">
        <v>25</v>
      </c>
      <c r="D32" s="355" t="s">
        <v>246</v>
      </c>
      <c r="E32" s="465" t="s">
        <v>140</v>
      </c>
      <c r="F32" s="480" t="s">
        <v>330</v>
      </c>
      <c r="G32" s="339" t="s">
        <v>221</v>
      </c>
      <c r="H32" s="438">
        <v>185600</v>
      </c>
      <c r="I32" s="336"/>
      <c r="J32" s="98"/>
      <c r="K32" s="98"/>
      <c r="L32" s="210"/>
      <c r="M32" s="210"/>
      <c r="N32" s="210"/>
      <c r="O32" s="210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</row>
    <row r="33" spans="1:28" s="335" customFormat="1" ht="36">
      <c r="A33" s="406"/>
      <c r="B33" s="410"/>
      <c r="C33" s="337">
        <v>26</v>
      </c>
      <c r="D33" s="355" t="s">
        <v>247</v>
      </c>
      <c r="E33" s="465" t="s">
        <v>140</v>
      </c>
      <c r="F33" s="480" t="s">
        <v>330</v>
      </c>
      <c r="G33" s="339" t="s">
        <v>221</v>
      </c>
      <c r="H33" s="438">
        <v>185600</v>
      </c>
      <c r="I33" s="336"/>
      <c r="J33" s="98"/>
      <c r="K33" s="98"/>
      <c r="L33" s="210"/>
      <c r="M33" s="210"/>
      <c r="N33" s="210"/>
      <c r="O33" s="210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</row>
    <row r="34" spans="1:28" s="335" customFormat="1" ht="36">
      <c r="A34" s="406"/>
      <c r="B34" s="410"/>
      <c r="C34" s="338">
        <v>27</v>
      </c>
      <c r="D34" s="355" t="s">
        <v>248</v>
      </c>
      <c r="E34" s="465" t="s">
        <v>140</v>
      </c>
      <c r="F34" s="480" t="s">
        <v>330</v>
      </c>
      <c r="G34" s="339" t="s">
        <v>221</v>
      </c>
      <c r="H34" s="438">
        <v>185600</v>
      </c>
      <c r="I34" s="336"/>
      <c r="J34" s="98"/>
      <c r="K34" s="98"/>
      <c r="L34" s="210"/>
      <c r="M34" s="210"/>
      <c r="N34" s="210"/>
      <c r="O34" s="210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</row>
    <row r="35" spans="1:28" s="335" customFormat="1" ht="36">
      <c r="A35" s="406"/>
      <c r="B35" s="410"/>
      <c r="C35" s="337">
        <v>28</v>
      </c>
      <c r="D35" s="355" t="s">
        <v>249</v>
      </c>
      <c r="E35" s="465" t="s">
        <v>140</v>
      </c>
      <c r="F35" s="480" t="s">
        <v>330</v>
      </c>
      <c r="G35" s="339" t="s">
        <v>221</v>
      </c>
      <c r="H35" s="438">
        <v>185600</v>
      </c>
      <c r="I35" s="336"/>
      <c r="J35" s="98"/>
      <c r="K35" s="98"/>
      <c r="L35" s="210"/>
      <c r="M35" s="210"/>
      <c r="N35" s="210"/>
      <c r="O35" s="210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</row>
    <row r="36" spans="1:28" s="335" customFormat="1" ht="36">
      <c r="A36" s="406"/>
      <c r="B36" s="410"/>
      <c r="C36" s="338">
        <v>29</v>
      </c>
      <c r="D36" s="355" t="s">
        <v>250</v>
      </c>
      <c r="E36" s="465" t="s">
        <v>140</v>
      </c>
      <c r="F36" s="480" t="s">
        <v>330</v>
      </c>
      <c r="G36" s="339" t="s">
        <v>221</v>
      </c>
      <c r="H36" s="438">
        <v>185600</v>
      </c>
      <c r="I36" s="336"/>
      <c r="J36" s="98"/>
      <c r="K36" s="98"/>
      <c r="L36" s="210"/>
      <c r="M36" s="210"/>
      <c r="N36" s="210"/>
      <c r="O36" s="210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</row>
    <row r="37" spans="1:28" s="335" customFormat="1" ht="36">
      <c r="A37" s="406"/>
      <c r="B37" s="410"/>
      <c r="C37" s="337">
        <v>30</v>
      </c>
      <c r="D37" s="355" t="s">
        <v>251</v>
      </c>
      <c r="E37" s="465" t="s">
        <v>140</v>
      </c>
      <c r="F37" s="480" t="s">
        <v>330</v>
      </c>
      <c r="G37" s="339" t="s">
        <v>221</v>
      </c>
      <c r="H37" s="438">
        <v>185600</v>
      </c>
      <c r="I37" s="336"/>
      <c r="J37" s="98"/>
      <c r="K37" s="98"/>
      <c r="L37" s="210"/>
      <c r="M37" s="210"/>
      <c r="N37" s="210"/>
      <c r="O37" s="210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</row>
    <row r="38" spans="1:28" s="335" customFormat="1" ht="36">
      <c r="A38" s="406"/>
      <c r="B38" s="410"/>
      <c r="C38" s="338">
        <v>31</v>
      </c>
      <c r="D38" s="355" t="s">
        <v>252</v>
      </c>
      <c r="E38" s="465" t="s">
        <v>140</v>
      </c>
      <c r="F38" s="480" t="s">
        <v>330</v>
      </c>
      <c r="G38" s="339" t="s">
        <v>221</v>
      </c>
      <c r="H38" s="438">
        <v>185600</v>
      </c>
      <c r="I38" s="336"/>
      <c r="J38" s="98"/>
      <c r="K38" s="98"/>
      <c r="L38" s="210"/>
      <c r="M38" s="210"/>
      <c r="N38" s="210"/>
      <c r="O38" s="210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</row>
    <row r="39" spans="1:28" s="335" customFormat="1" ht="48">
      <c r="A39" s="406"/>
      <c r="B39" s="410"/>
      <c r="C39" s="337">
        <v>32</v>
      </c>
      <c r="D39" s="355" t="s">
        <v>253</v>
      </c>
      <c r="E39" s="465" t="s">
        <v>140</v>
      </c>
      <c r="F39" s="480" t="s">
        <v>330</v>
      </c>
      <c r="G39" s="339" t="s">
        <v>221</v>
      </c>
      <c r="H39" s="438">
        <v>114100</v>
      </c>
      <c r="I39" s="336"/>
      <c r="J39" s="98"/>
      <c r="K39" s="98"/>
      <c r="L39" s="210"/>
      <c r="M39" s="210"/>
      <c r="N39" s="210"/>
      <c r="O39" s="210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</row>
    <row r="40" spans="1:28" s="335" customFormat="1" ht="48">
      <c r="A40" s="406"/>
      <c r="B40" s="410"/>
      <c r="C40" s="338">
        <v>33</v>
      </c>
      <c r="D40" s="355" t="s">
        <v>254</v>
      </c>
      <c r="E40" s="465" t="s">
        <v>140</v>
      </c>
      <c r="F40" s="480" t="s">
        <v>330</v>
      </c>
      <c r="G40" s="339" t="s">
        <v>221</v>
      </c>
      <c r="H40" s="438">
        <v>114100</v>
      </c>
      <c r="I40" s="336"/>
      <c r="J40" s="98"/>
      <c r="K40" s="98"/>
      <c r="L40" s="210"/>
      <c r="M40" s="210"/>
      <c r="N40" s="210"/>
      <c r="O40" s="210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</row>
    <row r="41" spans="1:28" s="335" customFormat="1" ht="36">
      <c r="A41" s="406"/>
      <c r="B41" s="410"/>
      <c r="C41" s="338">
        <v>34</v>
      </c>
      <c r="D41" s="355" t="s">
        <v>255</v>
      </c>
      <c r="E41" s="464" t="s">
        <v>141</v>
      </c>
      <c r="F41" s="479" t="s">
        <v>323</v>
      </c>
      <c r="G41" s="339" t="s">
        <v>221</v>
      </c>
      <c r="H41" s="438">
        <v>288000</v>
      </c>
      <c r="I41" s="336"/>
      <c r="J41" s="98"/>
      <c r="K41" s="98"/>
      <c r="L41" s="210"/>
      <c r="M41" s="210"/>
      <c r="N41" s="210"/>
      <c r="O41" s="210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</row>
    <row r="42" spans="1:28" s="335" customFormat="1" ht="36">
      <c r="A42" s="406"/>
      <c r="B42" s="410"/>
      <c r="C42" s="337">
        <v>35</v>
      </c>
      <c r="D42" s="355" t="s">
        <v>256</v>
      </c>
      <c r="E42" s="464" t="s">
        <v>141</v>
      </c>
      <c r="F42" s="479" t="s">
        <v>323</v>
      </c>
      <c r="G42" s="339" t="s">
        <v>221</v>
      </c>
      <c r="H42" s="438">
        <v>288000</v>
      </c>
      <c r="I42" s="336"/>
      <c r="J42" s="98"/>
      <c r="K42" s="98"/>
      <c r="L42" s="210"/>
      <c r="M42" s="210"/>
      <c r="N42" s="210"/>
      <c r="O42" s="210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</row>
    <row r="43" spans="1:28" s="335" customFormat="1" ht="36">
      <c r="A43" s="406"/>
      <c r="B43" s="410"/>
      <c r="C43" s="338">
        <v>36</v>
      </c>
      <c r="D43" s="355" t="s">
        <v>257</v>
      </c>
      <c r="E43" s="464" t="s">
        <v>141</v>
      </c>
      <c r="F43" s="479" t="s">
        <v>323</v>
      </c>
      <c r="G43" s="339" t="s">
        <v>221</v>
      </c>
      <c r="H43" s="438">
        <v>288000</v>
      </c>
      <c r="I43" s="336"/>
      <c r="J43" s="98"/>
      <c r="K43" s="98"/>
      <c r="L43" s="210"/>
      <c r="M43" s="210"/>
      <c r="N43" s="210"/>
      <c r="O43" s="210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</row>
    <row r="44" spans="1:28" s="335" customFormat="1" ht="36">
      <c r="A44" s="406"/>
      <c r="B44" s="410"/>
      <c r="C44" s="338">
        <v>37</v>
      </c>
      <c r="D44" s="355" t="s">
        <v>258</v>
      </c>
      <c r="E44" s="464" t="s">
        <v>141</v>
      </c>
      <c r="F44" s="479" t="s">
        <v>323</v>
      </c>
      <c r="G44" s="339" t="s">
        <v>221</v>
      </c>
      <c r="H44" s="438">
        <v>288000</v>
      </c>
      <c r="I44" s="336"/>
      <c r="J44" s="98"/>
      <c r="K44" s="98"/>
      <c r="L44" s="210"/>
      <c r="M44" s="210"/>
      <c r="N44" s="210"/>
      <c r="O44" s="210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</row>
    <row r="45" spans="1:28" s="335" customFormat="1" ht="36">
      <c r="A45" s="406"/>
      <c r="B45" s="410"/>
      <c r="C45" s="337">
        <v>38</v>
      </c>
      <c r="D45" s="355" t="s">
        <v>259</v>
      </c>
      <c r="E45" s="464" t="s">
        <v>141</v>
      </c>
      <c r="F45" s="479" t="s">
        <v>323</v>
      </c>
      <c r="G45" s="339" t="s">
        <v>221</v>
      </c>
      <c r="H45" s="438">
        <v>288000</v>
      </c>
      <c r="I45" s="336"/>
      <c r="J45" s="98"/>
      <c r="K45" s="98"/>
      <c r="L45" s="210"/>
      <c r="M45" s="210"/>
      <c r="N45" s="210"/>
      <c r="O45" s="210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</row>
    <row r="46" spans="1:28" s="335" customFormat="1" ht="36">
      <c r="A46" s="406"/>
      <c r="B46" s="410"/>
      <c r="C46" s="338">
        <v>39</v>
      </c>
      <c r="D46" s="355" t="s">
        <v>260</v>
      </c>
      <c r="E46" s="464" t="s">
        <v>141</v>
      </c>
      <c r="F46" s="479" t="s">
        <v>323</v>
      </c>
      <c r="G46" s="339" t="s">
        <v>221</v>
      </c>
      <c r="H46" s="438">
        <v>288000</v>
      </c>
      <c r="I46" s="336"/>
      <c r="J46" s="98"/>
      <c r="K46" s="98"/>
      <c r="L46" s="210"/>
      <c r="M46" s="210"/>
      <c r="N46" s="210"/>
      <c r="O46" s="210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</row>
    <row r="47" spans="1:28" s="335" customFormat="1" ht="36">
      <c r="A47" s="406"/>
      <c r="B47" s="410"/>
      <c r="C47" s="338">
        <v>40</v>
      </c>
      <c r="D47" s="355" t="s">
        <v>261</v>
      </c>
      <c r="E47" s="464" t="s">
        <v>141</v>
      </c>
      <c r="F47" s="479" t="s">
        <v>323</v>
      </c>
      <c r="G47" s="339" t="s">
        <v>221</v>
      </c>
      <c r="H47" s="438">
        <v>288000</v>
      </c>
      <c r="I47" s="336"/>
      <c r="J47" s="98"/>
      <c r="K47" s="98"/>
      <c r="L47" s="210"/>
      <c r="M47" s="210"/>
      <c r="N47" s="210"/>
      <c r="O47" s="210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</row>
    <row r="48" spans="1:28" s="335" customFormat="1" ht="36">
      <c r="A48" s="406"/>
      <c r="B48" s="410"/>
      <c r="C48" s="337">
        <v>41</v>
      </c>
      <c r="D48" s="355" t="s">
        <v>262</v>
      </c>
      <c r="E48" s="464" t="s">
        <v>141</v>
      </c>
      <c r="F48" s="479" t="s">
        <v>323</v>
      </c>
      <c r="G48" s="339" t="s">
        <v>221</v>
      </c>
      <c r="H48" s="438">
        <v>288000</v>
      </c>
      <c r="I48" s="336"/>
      <c r="J48" s="98"/>
      <c r="K48" s="98"/>
      <c r="L48" s="210"/>
      <c r="M48" s="210"/>
      <c r="N48" s="210"/>
      <c r="O48" s="210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</row>
    <row r="49" spans="1:28" s="335" customFormat="1" ht="36">
      <c r="A49" s="406"/>
      <c r="B49" s="410"/>
      <c r="C49" s="338">
        <v>42</v>
      </c>
      <c r="D49" s="355" t="s">
        <v>263</v>
      </c>
      <c r="E49" s="464" t="s">
        <v>141</v>
      </c>
      <c r="F49" s="479" t="s">
        <v>323</v>
      </c>
      <c r="G49" s="339" t="s">
        <v>221</v>
      </c>
      <c r="H49" s="438">
        <v>288000</v>
      </c>
      <c r="I49" s="336"/>
      <c r="J49" s="98"/>
      <c r="K49" s="98"/>
      <c r="L49" s="210"/>
      <c r="M49" s="210"/>
      <c r="N49" s="210"/>
      <c r="O49" s="210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</row>
    <row r="50" spans="1:28" s="335" customFormat="1" ht="36">
      <c r="A50" s="406"/>
      <c r="B50" s="410"/>
      <c r="C50" s="338">
        <v>43</v>
      </c>
      <c r="D50" s="355" t="s">
        <v>264</v>
      </c>
      <c r="E50" s="464" t="s">
        <v>141</v>
      </c>
      <c r="F50" s="479" t="s">
        <v>323</v>
      </c>
      <c r="G50" s="339" t="s">
        <v>221</v>
      </c>
      <c r="H50" s="438">
        <v>288000</v>
      </c>
      <c r="I50" s="336"/>
      <c r="J50" s="98"/>
      <c r="K50" s="98"/>
      <c r="L50" s="210"/>
      <c r="M50" s="210"/>
      <c r="N50" s="210"/>
      <c r="O50" s="210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</row>
    <row r="51" spans="1:28" s="335" customFormat="1" ht="36">
      <c r="A51" s="406"/>
      <c r="B51" s="410"/>
      <c r="C51" s="338">
        <v>44</v>
      </c>
      <c r="D51" s="355" t="s">
        <v>265</v>
      </c>
      <c r="E51" s="464" t="s">
        <v>141</v>
      </c>
      <c r="F51" s="479" t="s">
        <v>323</v>
      </c>
      <c r="G51" s="339" t="s">
        <v>221</v>
      </c>
      <c r="H51" s="438">
        <v>114100</v>
      </c>
      <c r="I51" s="336"/>
      <c r="J51" s="98"/>
      <c r="K51" s="98"/>
      <c r="L51" s="210"/>
      <c r="M51" s="210"/>
      <c r="N51" s="210"/>
      <c r="O51" s="210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</row>
    <row r="52" spans="1:28" s="335" customFormat="1" ht="36">
      <c r="A52" s="406"/>
      <c r="B52" s="410"/>
      <c r="C52" s="337">
        <v>45</v>
      </c>
      <c r="D52" s="355" t="s">
        <v>266</v>
      </c>
      <c r="E52" s="464" t="s">
        <v>141</v>
      </c>
      <c r="F52" s="479" t="s">
        <v>323</v>
      </c>
      <c r="G52" s="339" t="s">
        <v>221</v>
      </c>
      <c r="H52" s="438">
        <v>114100</v>
      </c>
      <c r="I52" s="336"/>
      <c r="J52" s="98"/>
      <c r="K52" s="98"/>
      <c r="L52" s="210"/>
      <c r="M52" s="210"/>
      <c r="N52" s="210"/>
      <c r="O52" s="210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</row>
    <row r="53" spans="1:28" s="335" customFormat="1" ht="24">
      <c r="A53" s="406"/>
      <c r="B53" s="410"/>
      <c r="C53" s="338">
        <v>46</v>
      </c>
      <c r="D53" s="355" t="s">
        <v>267</v>
      </c>
      <c r="E53" s="463" t="s">
        <v>185</v>
      </c>
      <c r="F53" s="479" t="s">
        <v>328</v>
      </c>
      <c r="G53" s="339" t="s">
        <v>221</v>
      </c>
      <c r="H53" s="438">
        <v>26600</v>
      </c>
      <c r="I53" s="352"/>
      <c r="J53" s="98"/>
      <c r="K53" s="98"/>
      <c r="L53" s="210"/>
      <c r="M53" s="210"/>
      <c r="N53" s="210"/>
      <c r="O53" s="210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</row>
    <row r="54" spans="1:28" s="335" customFormat="1" ht="24">
      <c r="A54" s="406"/>
      <c r="B54" s="410"/>
      <c r="C54" s="338">
        <v>47</v>
      </c>
      <c r="D54" s="355" t="s">
        <v>268</v>
      </c>
      <c r="E54" s="463" t="s">
        <v>144</v>
      </c>
      <c r="F54" s="479" t="s">
        <v>324</v>
      </c>
      <c r="G54" s="339" t="s">
        <v>221</v>
      </c>
      <c r="H54" s="438">
        <v>14700</v>
      </c>
      <c r="I54" s="352"/>
      <c r="J54" s="98"/>
      <c r="K54" s="98"/>
      <c r="L54" s="210"/>
      <c r="M54" s="210"/>
      <c r="N54" s="210"/>
      <c r="O54" s="210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</row>
    <row r="55" spans="1:28" s="335" customFormat="1" ht="24">
      <c r="A55" s="406"/>
      <c r="B55" s="410"/>
      <c r="C55" s="337">
        <v>48</v>
      </c>
      <c r="D55" s="355" t="s">
        <v>269</v>
      </c>
      <c r="E55" s="463" t="s">
        <v>144</v>
      </c>
      <c r="F55" s="479" t="s">
        <v>324</v>
      </c>
      <c r="G55" s="339" t="s">
        <v>221</v>
      </c>
      <c r="H55" s="438">
        <v>12600</v>
      </c>
      <c r="I55" s="352"/>
      <c r="J55" s="98"/>
      <c r="K55" s="98"/>
      <c r="L55" s="210"/>
      <c r="M55" s="210"/>
      <c r="N55" s="210"/>
      <c r="O55" s="210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</row>
    <row r="56" spans="1:28" s="335" customFormat="1" ht="24">
      <c r="A56" s="406"/>
      <c r="B56" s="410"/>
      <c r="C56" s="338">
        <v>49</v>
      </c>
      <c r="D56" s="355" t="s">
        <v>270</v>
      </c>
      <c r="E56" s="463" t="s">
        <v>144</v>
      </c>
      <c r="F56" s="479" t="s">
        <v>324</v>
      </c>
      <c r="G56" s="339" t="s">
        <v>221</v>
      </c>
      <c r="H56" s="438">
        <v>13000</v>
      </c>
      <c r="I56" s="352"/>
      <c r="J56" s="98"/>
      <c r="K56" s="98"/>
      <c r="L56" s="210"/>
      <c r="M56" s="210"/>
      <c r="N56" s="210"/>
      <c r="O56" s="210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</row>
    <row r="57" spans="1:28" s="335" customFormat="1" ht="24">
      <c r="A57" s="406"/>
      <c r="B57" s="410"/>
      <c r="C57" s="338">
        <v>50</v>
      </c>
      <c r="D57" s="355" t="s">
        <v>271</v>
      </c>
      <c r="E57" s="463" t="s">
        <v>144</v>
      </c>
      <c r="F57" s="479" t="s">
        <v>324</v>
      </c>
      <c r="G57" s="339" t="s">
        <v>221</v>
      </c>
      <c r="H57" s="438">
        <v>15500</v>
      </c>
      <c r="I57" s="352"/>
      <c r="J57" s="98"/>
      <c r="K57" s="98"/>
      <c r="L57" s="210"/>
      <c r="M57" s="210"/>
      <c r="N57" s="210"/>
      <c r="O57" s="210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</row>
    <row r="58" spans="1:28" s="335" customFormat="1" ht="24">
      <c r="A58" s="406"/>
      <c r="B58" s="410"/>
      <c r="C58" s="337">
        <v>51</v>
      </c>
      <c r="D58" s="355" t="s">
        <v>272</v>
      </c>
      <c r="E58" s="463" t="s">
        <v>144</v>
      </c>
      <c r="F58" s="479" t="s">
        <v>324</v>
      </c>
      <c r="G58" s="339" t="s">
        <v>221</v>
      </c>
      <c r="H58" s="438">
        <v>15500</v>
      </c>
      <c r="I58" s="352"/>
      <c r="J58" s="98"/>
      <c r="K58" s="98"/>
      <c r="L58" s="210"/>
      <c r="M58" s="210"/>
      <c r="N58" s="210"/>
      <c r="O58" s="210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</row>
    <row r="59" spans="1:28" s="335" customFormat="1" ht="24">
      <c r="A59" s="406"/>
      <c r="B59" s="410"/>
      <c r="C59" s="338">
        <v>52</v>
      </c>
      <c r="D59" s="355" t="s">
        <v>273</v>
      </c>
      <c r="E59" s="463" t="s">
        <v>144</v>
      </c>
      <c r="F59" s="479" t="s">
        <v>324</v>
      </c>
      <c r="G59" s="339" t="s">
        <v>221</v>
      </c>
      <c r="H59" s="438">
        <v>15500</v>
      </c>
      <c r="I59" s="352"/>
      <c r="J59" s="98"/>
      <c r="K59" s="98"/>
      <c r="L59" s="210"/>
      <c r="M59" s="210"/>
      <c r="N59" s="210"/>
      <c r="O59" s="210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</row>
    <row r="60" spans="1:28" s="335" customFormat="1" ht="24">
      <c r="A60" s="406"/>
      <c r="B60" s="410"/>
      <c r="C60" s="338">
        <v>53</v>
      </c>
      <c r="D60" s="355" t="s">
        <v>274</v>
      </c>
      <c r="E60" s="463" t="s">
        <v>144</v>
      </c>
      <c r="F60" s="479" t="s">
        <v>324</v>
      </c>
      <c r="G60" s="339" t="s">
        <v>221</v>
      </c>
      <c r="H60" s="438">
        <v>15500</v>
      </c>
      <c r="I60" s="352"/>
      <c r="J60" s="98"/>
      <c r="K60" s="98"/>
      <c r="L60" s="210"/>
      <c r="M60" s="210"/>
      <c r="N60" s="210"/>
      <c r="O60" s="210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</row>
    <row r="61" spans="1:28" s="335" customFormat="1" ht="24">
      <c r="A61" s="406"/>
      <c r="B61" s="410"/>
      <c r="C61" s="337">
        <v>54</v>
      </c>
      <c r="D61" s="355" t="s">
        <v>275</v>
      </c>
      <c r="E61" s="463" t="s">
        <v>144</v>
      </c>
      <c r="F61" s="479" t="s">
        <v>324</v>
      </c>
      <c r="G61" s="339" t="s">
        <v>221</v>
      </c>
      <c r="H61" s="438">
        <v>15500</v>
      </c>
      <c r="I61" s="352"/>
      <c r="J61" s="98"/>
      <c r="K61" s="98"/>
      <c r="L61" s="210"/>
      <c r="M61" s="210"/>
      <c r="N61" s="210"/>
      <c r="O61" s="210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</row>
    <row r="62" spans="1:28" s="335" customFormat="1" ht="24">
      <c r="A62" s="406"/>
      <c r="B62" s="410"/>
      <c r="C62" s="338">
        <v>55</v>
      </c>
      <c r="D62" s="355" t="s">
        <v>276</v>
      </c>
      <c r="E62" s="463" t="s">
        <v>144</v>
      </c>
      <c r="F62" s="479" t="s">
        <v>324</v>
      </c>
      <c r="G62" s="339" t="s">
        <v>221</v>
      </c>
      <c r="H62" s="438">
        <v>15500</v>
      </c>
      <c r="I62" s="352"/>
      <c r="J62" s="98"/>
      <c r="K62" s="98"/>
      <c r="L62" s="210"/>
      <c r="M62" s="210"/>
      <c r="N62" s="210"/>
      <c r="O62" s="210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</row>
    <row r="63" spans="1:28" s="335" customFormat="1" ht="24">
      <c r="A63" s="406"/>
      <c r="B63" s="410"/>
      <c r="C63" s="338">
        <v>56</v>
      </c>
      <c r="D63" s="355" t="s">
        <v>277</v>
      </c>
      <c r="E63" s="463" t="s">
        <v>144</v>
      </c>
      <c r="F63" s="479" t="s">
        <v>324</v>
      </c>
      <c r="G63" s="339" t="s">
        <v>221</v>
      </c>
      <c r="H63" s="438">
        <v>15500</v>
      </c>
      <c r="I63" s="352"/>
      <c r="J63" s="98"/>
      <c r="K63" s="98"/>
      <c r="L63" s="210"/>
      <c r="M63" s="210"/>
      <c r="N63" s="210"/>
      <c r="O63" s="210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</row>
    <row r="64" spans="1:28" s="335" customFormat="1" ht="24">
      <c r="A64" s="406"/>
      <c r="B64" s="410"/>
      <c r="C64" s="337">
        <v>57</v>
      </c>
      <c r="D64" s="355" t="s">
        <v>282</v>
      </c>
      <c r="E64" s="463" t="s">
        <v>146</v>
      </c>
      <c r="F64" s="479" t="s">
        <v>328</v>
      </c>
      <c r="G64" s="339" t="s">
        <v>221</v>
      </c>
      <c r="H64" s="438">
        <v>112000</v>
      </c>
      <c r="I64" s="352"/>
      <c r="J64" s="98"/>
      <c r="K64" s="98"/>
      <c r="L64" s="210"/>
      <c r="M64" s="210"/>
      <c r="N64" s="210"/>
      <c r="O64" s="210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</row>
    <row r="65" spans="1:28" s="335" customFormat="1" ht="24">
      <c r="A65" s="406"/>
      <c r="B65" s="410"/>
      <c r="C65" s="338">
        <v>58</v>
      </c>
      <c r="D65" s="355" t="s">
        <v>283</v>
      </c>
      <c r="E65" s="463" t="s">
        <v>146</v>
      </c>
      <c r="F65" s="479" t="s">
        <v>328</v>
      </c>
      <c r="G65" s="339" t="s">
        <v>221</v>
      </c>
      <c r="H65" s="438">
        <v>112000</v>
      </c>
      <c r="I65" s="352"/>
      <c r="J65" s="98"/>
      <c r="K65" s="98"/>
      <c r="L65" s="210"/>
      <c r="M65" s="210"/>
      <c r="N65" s="210"/>
      <c r="O65" s="210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</row>
    <row r="66" spans="1:28" s="335" customFormat="1" ht="24">
      <c r="A66" s="406"/>
      <c r="B66" s="410"/>
      <c r="C66" s="338">
        <v>59</v>
      </c>
      <c r="D66" s="355" t="s">
        <v>284</v>
      </c>
      <c r="E66" s="463" t="s">
        <v>146</v>
      </c>
      <c r="F66" s="479" t="s">
        <v>328</v>
      </c>
      <c r="G66" s="339" t="s">
        <v>221</v>
      </c>
      <c r="H66" s="438">
        <v>118500</v>
      </c>
      <c r="I66" s="352"/>
      <c r="J66" s="98"/>
      <c r="K66" s="98"/>
      <c r="L66" s="210"/>
      <c r="M66" s="210"/>
      <c r="N66" s="210"/>
      <c r="O66" s="210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</row>
    <row r="67" spans="1:28" s="335" customFormat="1" ht="24">
      <c r="A67" s="406"/>
      <c r="B67" s="410"/>
      <c r="C67" s="337">
        <v>60</v>
      </c>
      <c r="D67" s="355" t="s">
        <v>285</v>
      </c>
      <c r="E67" s="463" t="s">
        <v>146</v>
      </c>
      <c r="F67" s="479" t="s">
        <v>328</v>
      </c>
      <c r="G67" s="339" t="s">
        <v>221</v>
      </c>
      <c r="H67" s="438">
        <v>118400</v>
      </c>
      <c r="I67" s="352"/>
      <c r="J67" s="98"/>
      <c r="K67" s="98"/>
      <c r="L67" s="210"/>
      <c r="M67" s="210"/>
      <c r="N67" s="210"/>
      <c r="O67" s="210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</row>
    <row r="68" spans="1:28" s="335" customFormat="1" ht="24">
      <c r="A68" s="406"/>
      <c r="B68" s="410"/>
      <c r="C68" s="338">
        <v>61</v>
      </c>
      <c r="D68" s="355" t="s">
        <v>286</v>
      </c>
      <c r="E68" s="463" t="s">
        <v>146</v>
      </c>
      <c r="F68" s="479" t="s">
        <v>328</v>
      </c>
      <c r="G68" s="339" t="s">
        <v>221</v>
      </c>
      <c r="H68" s="438">
        <v>118400</v>
      </c>
      <c r="I68" s="352"/>
      <c r="J68" s="98"/>
      <c r="K68" s="98"/>
      <c r="L68" s="210"/>
      <c r="M68" s="210"/>
      <c r="N68" s="210"/>
      <c r="O68" s="210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</row>
    <row r="69" spans="1:28" s="335" customFormat="1" ht="24">
      <c r="A69" s="406"/>
      <c r="B69" s="410"/>
      <c r="C69" s="338">
        <v>62</v>
      </c>
      <c r="D69" s="355" t="s">
        <v>287</v>
      </c>
      <c r="E69" s="463" t="s">
        <v>146</v>
      </c>
      <c r="F69" s="479" t="s">
        <v>328</v>
      </c>
      <c r="G69" s="339" t="s">
        <v>221</v>
      </c>
      <c r="H69" s="438">
        <v>118400</v>
      </c>
      <c r="I69" s="352"/>
      <c r="J69" s="98"/>
      <c r="K69" s="98"/>
      <c r="L69" s="210"/>
      <c r="M69" s="210"/>
      <c r="N69" s="210"/>
      <c r="O69" s="210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</row>
    <row r="70" spans="1:28" s="335" customFormat="1" ht="24">
      <c r="A70" s="406"/>
      <c r="B70" s="410"/>
      <c r="C70" s="337">
        <v>63</v>
      </c>
      <c r="D70" s="355" t="s">
        <v>288</v>
      </c>
      <c r="E70" s="463" t="s">
        <v>146</v>
      </c>
      <c r="F70" s="479" t="s">
        <v>328</v>
      </c>
      <c r="G70" s="339" t="s">
        <v>221</v>
      </c>
      <c r="H70" s="438">
        <v>118400</v>
      </c>
      <c r="I70" s="352"/>
      <c r="J70" s="98"/>
      <c r="K70" s="98"/>
      <c r="L70" s="210"/>
      <c r="M70" s="210"/>
      <c r="N70" s="210"/>
      <c r="O70" s="210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</row>
    <row r="71" spans="1:28" s="335" customFormat="1" ht="24">
      <c r="A71" s="406"/>
      <c r="B71" s="410"/>
      <c r="C71" s="338">
        <v>64</v>
      </c>
      <c r="D71" s="355" t="s">
        <v>289</v>
      </c>
      <c r="E71" s="463" t="s">
        <v>146</v>
      </c>
      <c r="F71" s="479" t="s">
        <v>328</v>
      </c>
      <c r="G71" s="339" t="s">
        <v>221</v>
      </c>
      <c r="H71" s="438">
        <v>118400</v>
      </c>
      <c r="I71" s="352"/>
      <c r="J71" s="98"/>
      <c r="K71" s="98"/>
      <c r="L71" s="210"/>
      <c r="M71" s="210"/>
      <c r="N71" s="210"/>
      <c r="O71" s="210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</row>
    <row r="72" spans="1:28" s="335" customFormat="1" ht="24">
      <c r="A72" s="406"/>
      <c r="B72" s="410"/>
      <c r="C72" s="338">
        <v>65</v>
      </c>
      <c r="D72" s="355" t="s">
        <v>290</v>
      </c>
      <c r="E72" s="463" t="s">
        <v>146</v>
      </c>
      <c r="F72" s="479" t="s">
        <v>328</v>
      </c>
      <c r="G72" s="339" t="s">
        <v>221</v>
      </c>
      <c r="H72" s="438">
        <v>118400</v>
      </c>
      <c r="I72" s="352"/>
      <c r="J72" s="98"/>
      <c r="K72" s="98"/>
      <c r="L72" s="210"/>
      <c r="M72" s="210"/>
      <c r="N72" s="210"/>
      <c r="O72" s="210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</row>
    <row r="73" spans="1:28" s="335" customFormat="1" ht="24">
      <c r="A73" s="406"/>
      <c r="B73" s="410"/>
      <c r="C73" s="337">
        <v>66</v>
      </c>
      <c r="D73" s="355" t="s">
        <v>291</v>
      </c>
      <c r="E73" s="466" t="s">
        <v>146</v>
      </c>
      <c r="F73" s="479" t="s">
        <v>328</v>
      </c>
      <c r="G73" s="339" t="s">
        <v>221</v>
      </c>
      <c r="H73" s="438">
        <v>118400</v>
      </c>
      <c r="I73" s="352"/>
      <c r="J73" s="98"/>
      <c r="K73" s="98"/>
      <c r="L73" s="210"/>
      <c r="M73" s="210"/>
      <c r="N73" s="210"/>
      <c r="O73" s="210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</row>
    <row r="74" spans="1:28" s="335" customFormat="1" ht="12.75" customHeight="1">
      <c r="A74" s="406"/>
      <c r="B74" s="398"/>
      <c r="C74" s="338">
        <v>67</v>
      </c>
      <c r="D74" s="318" t="s">
        <v>196</v>
      </c>
      <c r="E74" s="341" t="s">
        <v>117</v>
      </c>
      <c r="F74" s="479" t="s">
        <v>331</v>
      </c>
      <c r="G74" s="343" t="s">
        <v>55</v>
      </c>
      <c r="H74" s="438">
        <v>901000</v>
      </c>
      <c r="I74" s="352"/>
      <c r="J74" s="98"/>
      <c r="K74" s="98"/>
      <c r="L74" s="210"/>
      <c r="M74" s="210"/>
      <c r="N74" s="210"/>
      <c r="O74" s="210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</row>
    <row r="75" spans="1:28" s="335" customFormat="1" ht="12.75" customHeight="1">
      <c r="A75" s="406"/>
      <c r="B75" s="398"/>
      <c r="C75" s="338">
        <v>68</v>
      </c>
      <c r="D75" s="318" t="s">
        <v>197</v>
      </c>
      <c r="E75" s="341" t="s">
        <v>117</v>
      </c>
      <c r="F75" s="479" t="s">
        <v>331</v>
      </c>
      <c r="G75" s="343" t="s">
        <v>55</v>
      </c>
      <c r="H75" s="438">
        <v>11342000</v>
      </c>
      <c r="I75" s="352"/>
      <c r="J75" s="98"/>
      <c r="K75" s="98"/>
      <c r="L75" s="210"/>
      <c r="M75" s="210"/>
      <c r="N75" s="210"/>
      <c r="O75" s="210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</row>
    <row r="76" spans="1:28" s="335" customFormat="1" ht="12.75" customHeight="1">
      <c r="A76" s="406"/>
      <c r="B76" s="398"/>
      <c r="C76" s="337">
        <v>69</v>
      </c>
      <c r="D76" s="318" t="s">
        <v>198</v>
      </c>
      <c r="E76" s="341" t="s">
        <v>117</v>
      </c>
      <c r="F76" s="479" t="s">
        <v>331</v>
      </c>
      <c r="G76" s="343" t="s">
        <v>55</v>
      </c>
      <c r="H76" s="438">
        <v>4983000</v>
      </c>
      <c r="I76" s="352"/>
      <c r="J76" s="98"/>
      <c r="K76" s="98"/>
      <c r="L76" s="210"/>
      <c r="M76" s="210"/>
      <c r="N76" s="210"/>
      <c r="O76" s="210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</row>
    <row r="77" spans="1:28" s="335" customFormat="1" ht="12.75" customHeight="1">
      <c r="A77" s="406"/>
      <c r="B77" s="398"/>
      <c r="C77" s="338">
        <v>70</v>
      </c>
      <c r="D77" s="318" t="s">
        <v>199</v>
      </c>
      <c r="E77" s="341" t="s">
        <v>117</v>
      </c>
      <c r="F77" s="479" t="s">
        <v>331</v>
      </c>
      <c r="G77" s="343" t="s">
        <v>55</v>
      </c>
      <c r="H77" s="438">
        <v>39476000</v>
      </c>
      <c r="I77" s="352"/>
      <c r="J77" s="98"/>
      <c r="K77" s="98"/>
      <c r="L77" s="210"/>
      <c r="M77" s="210"/>
      <c r="N77" s="210"/>
      <c r="O77" s="210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</row>
    <row r="78" spans="1:28" s="335" customFormat="1" ht="12.75" customHeight="1">
      <c r="A78" s="406"/>
      <c r="B78" s="398"/>
      <c r="C78" s="338">
        <v>71</v>
      </c>
      <c r="D78" s="318" t="s">
        <v>200</v>
      </c>
      <c r="E78" s="341" t="s">
        <v>117</v>
      </c>
      <c r="F78" s="479" t="s">
        <v>331</v>
      </c>
      <c r="G78" s="343" t="s">
        <v>55</v>
      </c>
      <c r="H78" s="438">
        <v>9172000</v>
      </c>
      <c r="I78" s="352"/>
      <c r="J78" s="98"/>
      <c r="K78" s="98"/>
      <c r="L78" s="210"/>
      <c r="M78" s="210"/>
      <c r="N78" s="210"/>
      <c r="O78" s="210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</row>
    <row r="79" spans="1:28" s="335" customFormat="1" ht="12.75" customHeight="1">
      <c r="A79" s="406"/>
      <c r="B79" s="398"/>
      <c r="C79" s="337">
        <v>72</v>
      </c>
      <c r="D79" s="318" t="s">
        <v>201</v>
      </c>
      <c r="E79" s="341" t="s">
        <v>117</v>
      </c>
      <c r="F79" s="479" t="s">
        <v>331</v>
      </c>
      <c r="G79" s="343" t="s">
        <v>55</v>
      </c>
      <c r="H79" s="438">
        <v>8105000</v>
      </c>
      <c r="I79" s="352"/>
      <c r="J79" s="98"/>
      <c r="K79" s="98"/>
      <c r="L79" s="210"/>
      <c r="M79" s="210"/>
      <c r="N79" s="210"/>
      <c r="O79" s="210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</row>
    <row r="80" spans="1:28" s="335" customFormat="1" ht="12.75" customHeight="1">
      <c r="A80" s="406"/>
      <c r="B80" s="398"/>
      <c r="C80" s="338">
        <v>73</v>
      </c>
      <c r="D80" s="318" t="s">
        <v>202</v>
      </c>
      <c r="E80" s="341" t="s">
        <v>117</v>
      </c>
      <c r="F80" s="479" t="s">
        <v>331</v>
      </c>
      <c r="G80" s="343" t="s">
        <v>55</v>
      </c>
      <c r="H80" s="438">
        <v>1573000</v>
      </c>
      <c r="I80" s="352"/>
      <c r="J80" s="98"/>
      <c r="K80" s="98"/>
      <c r="L80" s="210"/>
      <c r="M80" s="210"/>
      <c r="N80" s="210"/>
      <c r="O80" s="210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</row>
    <row r="81" spans="1:28" s="335" customFormat="1" ht="12.75" customHeight="1">
      <c r="A81" s="406"/>
      <c r="B81" s="398"/>
      <c r="C81" s="338">
        <v>74</v>
      </c>
      <c r="D81" s="318" t="s">
        <v>204</v>
      </c>
      <c r="E81" s="341" t="s">
        <v>117</v>
      </c>
      <c r="F81" s="479" t="s">
        <v>331</v>
      </c>
      <c r="G81" s="343" t="s">
        <v>55</v>
      </c>
      <c r="H81" s="438">
        <v>23000</v>
      </c>
      <c r="I81" s="352"/>
      <c r="J81" s="98"/>
      <c r="K81" s="98"/>
      <c r="L81" s="210"/>
      <c r="M81" s="210"/>
      <c r="N81" s="210"/>
      <c r="O81" s="210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</row>
    <row r="82" spans="1:28" s="335" customFormat="1" ht="12.75" customHeight="1" thickBot="1">
      <c r="A82" s="406"/>
      <c r="B82" s="398"/>
      <c r="C82" s="348">
        <v>75</v>
      </c>
      <c r="D82" s="345" t="s">
        <v>203</v>
      </c>
      <c r="E82" s="346" t="s">
        <v>117</v>
      </c>
      <c r="F82" s="479" t="s">
        <v>331</v>
      </c>
      <c r="G82" s="347" t="s">
        <v>55</v>
      </c>
      <c r="H82" s="438">
        <v>16000</v>
      </c>
      <c r="I82" s="352"/>
      <c r="J82" s="98"/>
      <c r="K82" s="98"/>
      <c r="L82" s="210"/>
      <c r="M82" s="210"/>
      <c r="N82" s="210"/>
      <c r="O82" s="210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</row>
    <row r="83" spans="1:28" ht="27.75" hidden="1" customHeight="1" thickBot="1">
      <c r="A83" s="406"/>
      <c r="B83" s="409"/>
      <c r="C83" s="181"/>
      <c r="D83" s="182"/>
      <c r="E83" s="192"/>
      <c r="F83" s="481"/>
      <c r="G83" s="184"/>
      <c r="H83" s="439"/>
      <c r="I83" s="161"/>
      <c r="J83" s="11"/>
      <c r="K83" s="11"/>
      <c r="L83" s="207"/>
      <c r="M83" s="207"/>
      <c r="N83" s="207"/>
      <c r="O83" s="207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 ht="12.75" hidden="1" customHeight="1">
      <c r="A84" s="406"/>
      <c r="B84" s="398"/>
      <c r="C84" s="181"/>
      <c r="D84" s="182"/>
      <c r="E84" s="192"/>
      <c r="F84" s="481"/>
      <c r="G84" s="184"/>
      <c r="H84" s="439"/>
      <c r="I84" s="191"/>
      <c r="J84" s="11"/>
      <c r="K84" s="11"/>
      <c r="L84" s="207"/>
      <c r="M84" s="207"/>
      <c r="N84" s="207"/>
      <c r="O84" s="207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 ht="13.5" hidden="1" customHeight="1" thickBot="1">
      <c r="A85" s="406"/>
      <c r="B85" s="398"/>
      <c r="C85" s="181"/>
      <c r="D85" s="182"/>
      <c r="E85" s="193"/>
      <c r="F85" s="482"/>
      <c r="G85" s="183"/>
      <c r="H85" s="439"/>
      <c r="I85" s="191"/>
      <c r="J85" s="11"/>
      <c r="K85" s="11"/>
      <c r="L85" s="207"/>
      <c r="M85" s="207"/>
      <c r="N85" s="207"/>
      <c r="O85" s="207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 ht="13.5" thickBot="1">
      <c r="A86" s="407"/>
      <c r="B86" s="411"/>
      <c r="C86" s="189"/>
      <c r="D86" s="475" t="s">
        <v>56</v>
      </c>
      <c r="E86" s="473"/>
      <c r="F86" s="483"/>
      <c r="G86" s="474"/>
      <c r="H86" s="521">
        <f>SUM(H8:H85)</f>
        <v>84717661</v>
      </c>
      <c r="I86" s="163"/>
      <c r="J86" s="11"/>
      <c r="K86" s="11"/>
      <c r="L86" s="207"/>
      <c r="M86" s="207"/>
      <c r="N86" s="207"/>
      <c r="O86" s="207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 ht="28.5" customHeight="1" thickBot="1">
      <c r="A87" s="397">
        <v>2</v>
      </c>
      <c r="B87" s="399" t="s">
        <v>57</v>
      </c>
      <c r="C87" s="310"/>
      <c r="D87" s="311" t="s">
        <v>124</v>
      </c>
      <c r="E87" s="342"/>
      <c r="F87" s="484"/>
      <c r="G87" s="312"/>
      <c r="H87" s="441"/>
      <c r="I87" s="164"/>
      <c r="J87" s="11"/>
      <c r="K87" s="11"/>
      <c r="L87" s="207"/>
      <c r="M87" s="207"/>
      <c r="N87" s="207"/>
      <c r="O87" s="207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 ht="13.5" thickBot="1">
      <c r="A88" s="398"/>
      <c r="B88" s="398"/>
      <c r="C88" s="378"/>
      <c r="D88" s="522" t="s">
        <v>60</v>
      </c>
      <c r="E88" s="523"/>
      <c r="F88" s="524"/>
      <c r="G88" s="525"/>
      <c r="H88" s="526">
        <f>SUM(H87)</f>
        <v>0</v>
      </c>
      <c r="I88" s="163"/>
      <c r="J88" s="11"/>
      <c r="K88" s="11"/>
      <c r="L88" s="207"/>
      <c r="M88" s="207"/>
      <c r="N88" s="207"/>
      <c r="O88" s="207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ht="27" customHeight="1" thickBot="1">
      <c r="A89" s="393">
        <v>3</v>
      </c>
      <c r="B89" s="395" t="s">
        <v>61</v>
      </c>
      <c r="C89" s="309"/>
      <c r="D89" s="379" t="s">
        <v>124</v>
      </c>
      <c r="E89" s="380"/>
      <c r="F89" s="485"/>
      <c r="G89" s="381"/>
      <c r="H89" s="442"/>
      <c r="I89" s="377"/>
      <c r="J89" s="11"/>
      <c r="K89" s="11"/>
      <c r="L89" s="207"/>
      <c r="M89" s="207"/>
      <c r="N89" s="207"/>
      <c r="O89" s="207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 ht="13.5" thickBot="1">
      <c r="A90" s="394"/>
      <c r="B90" s="396"/>
      <c r="C90" s="382"/>
      <c r="D90" s="527" t="s">
        <v>62</v>
      </c>
      <c r="E90" s="528"/>
      <c r="F90" s="529"/>
      <c r="G90" s="530"/>
      <c r="H90" s="531">
        <f>SUM(H89)</f>
        <v>0</v>
      </c>
      <c r="I90" s="163"/>
      <c r="J90" s="11"/>
      <c r="K90" s="11"/>
      <c r="L90" s="207"/>
      <c r="M90" s="207"/>
      <c r="N90" s="207"/>
      <c r="O90" s="207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 ht="27" customHeight="1" thickBot="1">
      <c r="A91" s="412">
        <v>4</v>
      </c>
      <c r="B91" s="414" t="s">
        <v>63</v>
      </c>
      <c r="C91" s="309"/>
      <c r="D91" s="313" t="s">
        <v>124</v>
      </c>
      <c r="E91" s="314"/>
      <c r="F91" s="486"/>
      <c r="G91" s="315"/>
      <c r="H91" s="443"/>
      <c r="I91" s="163"/>
      <c r="J91" s="11"/>
      <c r="K91" s="11"/>
      <c r="L91" s="207"/>
      <c r="M91" s="207"/>
      <c r="N91" s="207"/>
      <c r="O91" s="207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 ht="18" customHeight="1" thickBot="1">
      <c r="A92" s="413"/>
      <c r="B92" s="415"/>
      <c r="C92" s="382"/>
      <c r="D92" s="532" t="s">
        <v>70</v>
      </c>
      <c r="E92" s="533"/>
      <c r="F92" s="534"/>
      <c r="G92" s="535"/>
      <c r="H92" s="536">
        <f>SUM(H91:H91)</f>
        <v>0</v>
      </c>
      <c r="I92" s="170"/>
      <c r="J92" s="11"/>
      <c r="K92" s="11"/>
      <c r="L92" s="207"/>
      <c r="M92" s="207"/>
      <c r="N92" s="207"/>
      <c r="O92" s="207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 s="335" customFormat="1" ht="48">
      <c r="A93" s="416">
        <v>5</v>
      </c>
      <c r="B93" s="512" t="s">
        <v>131</v>
      </c>
      <c r="C93" s="384">
        <v>76</v>
      </c>
      <c r="D93" s="383" t="s">
        <v>294</v>
      </c>
      <c r="E93" s="468">
        <v>1075296696</v>
      </c>
      <c r="F93" s="513" t="s">
        <v>325</v>
      </c>
      <c r="G93" s="471" t="s">
        <v>128</v>
      </c>
      <c r="H93" s="437">
        <v>2975000</v>
      </c>
      <c r="I93" s="351"/>
      <c r="J93" s="98"/>
      <c r="K93" s="98"/>
      <c r="L93" s="210"/>
      <c r="M93" s="210"/>
      <c r="N93" s="210"/>
      <c r="O93" s="210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</row>
    <row r="94" spans="1:28" s="335" customFormat="1" ht="48">
      <c r="A94" s="417"/>
      <c r="B94" s="419"/>
      <c r="C94" s="385">
        <v>77</v>
      </c>
      <c r="D94" s="356" t="s">
        <v>295</v>
      </c>
      <c r="E94" s="469">
        <v>19427927</v>
      </c>
      <c r="F94" s="513" t="s">
        <v>313</v>
      </c>
      <c r="G94" s="472" t="s">
        <v>128</v>
      </c>
      <c r="H94" s="438">
        <v>1000000</v>
      </c>
      <c r="I94" s="351"/>
      <c r="J94" s="98"/>
      <c r="K94" s="98"/>
      <c r="L94" s="210"/>
      <c r="M94" s="210"/>
      <c r="N94" s="210"/>
      <c r="O94" s="210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</row>
    <row r="95" spans="1:28" s="335" customFormat="1" ht="24">
      <c r="A95" s="417"/>
      <c r="B95" s="419"/>
      <c r="C95" s="385">
        <v>78</v>
      </c>
      <c r="D95" s="355" t="s">
        <v>299</v>
      </c>
      <c r="E95" s="470" t="s">
        <v>190</v>
      </c>
      <c r="F95" s="514" t="s">
        <v>326</v>
      </c>
      <c r="G95" s="472" t="s">
        <v>128</v>
      </c>
      <c r="H95" s="438">
        <v>634644</v>
      </c>
      <c r="I95" s="351"/>
      <c r="J95" s="98"/>
      <c r="K95" s="98"/>
      <c r="L95" s="210"/>
      <c r="M95" s="210"/>
      <c r="N95" s="210"/>
      <c r="O95" s="210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</row>
    <row r="96" spans="1:28" s="335" customFormat="1" ht="36">
      <c r="A96" s="417"/>
      <c r="B96" s="419"/>
      <c r="C96" s="385">
        <v>79</v>
      </c>
      <c r="D96" s="355" t="s">
        <v>304</v>
      </c>
      <c r="E96" s="470" t="s">
        <v>190</v>
      </c>
      <c r="F96" s="514" t="s">
        <v>326</v>
      </c>
      <c r="G96" s="472" t="s">
        <v>128</v>
      </c>
      <c r="H96" s="438">
        <v>634644</v>
      </c>
      <c r="I96" s="351"/>
      <c r="J96" s="98"/>
      <c r="K96" s="98"/>
      <c r="L96" s="210"/>
      <c r="M96" s="210"/>
      <c r="N96" s="210"/>
      <c r="O96" s="210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</row>
    <row r="97" spans="1:28" s="335" customFormat="1" ht="36">
      <c r="A97" s="417"/>
      <c r="B97" s="419"/>
      <c r="C97" s="385">
        <v>80</v>
      </c>
      <c r="D97" s="355" t="s">
        <v>305</v>
      </c>
      <c r="E97" s="470" t="s">
        <v>190</v>
      </c>
      <c r="F97" s="514" t="s">
        <v>326</v>
      </c>
      <c r="G97" s="472" t="s">
        <v>128</v>
      </c>
      <c r="H97" s="438">
        <v>1269287</v>
      </c>
      <c r="I97" s="351"/>
      <c r="J97" s="98"/>
      <c r="K97" s="98"/>
      <c r="L97" s="210"/>
      <c r="M97" s="210"/>
      <c r="N97" s="210"/>
      <c r="O97" s="210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</row>
    <row r="98" spans="1:28" s="335" customFormat="1" ht="24">
      <c r="A98" s="417"/>
      <c r="B98" s="419"/>
      <c r="C98" s="385">
        <v>81</v>
      </c>
      <c r="D98" s="355" t="s">
        <v>306</v>
      </c>
      <c r="E98" s="470" t="s">
        <v>190</v>
      </c>
      <c r="F98" s="514" t="s">
        <v>326</v>
      </c>
      <c r="G98" s="472" t="s">
        <v>128</v>
      </c>
      <c r="H98" s="438">
        <v>634644</v>
      </c>
      <c r="I98" s="351"/>
      <c r="J98" s="98"/>
      <c r="K98" s="98"/>
      <c r="L98" s="210"/>
      <c r="M98" s="210"/>
      <c r="N98" s="210"/>
      <c r="O98" s="210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</row>
    <row r="99" spans="1:28" s="335" customFormat="1" ht="24">
      <c r="A99" s="417"/>
      <c r="B99" s="419"/>
      <c r="C99" s="385">
        <v>82</v>
      </c>
      <c r="D99" s="355" t="s">
        <v>307</v>
      </c>
      <c r="E99" s="470" t="s">
        <v>190</v>
      </c>
      <c r="F99" s="514" t="s">
        <v>326</v>
      </c>
      <c r="G99" s="472" t="s">
        <v>128</v>
      </c>
      <c r="H99" s="438">
        <v>634644</v>
      </c>
      <c r="I99" s="351"/>
      <c r="J99" s="98"/>
      <c r="K99" s="98"/>
      <c r="L99" s="210"/>
      <c r="M99" s="210"/>
      <c r="N99" s="210"/>
      <c r="O99" s="210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</row>
    <row r="100" spans="1:28" s="335" customFormat="1" ht="24">
      <c r="A100" s="417"/>
      <c r="B100" s="419"/>
      <c r="C100" s="385">
        <v>83</v>
      </c>
      <c r="D100" s="355" t="s">
        <v>308</v>
      </c>
      <c r="E100" s="470" t="s">
        <v>190</v>
      </c>
      <c r="F100" s="514" t="s">
        <v>326</v>
      </c>
      <c r="G100" s="472" t="s">
        <v>128</v>
      </c>
      <c r="H100" s="438">
        <v>634644</v>
      </c>
      <c r="I100" s="351"/>
      <c r="J100" s="98"/>
      <c r="K100" s="98"/>
      <c r="L100" s="210"/>
      <c r="M100" s="210"/>
      <c r="N100" s="210"/>
      <c r="O100" s="210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</row>
    <row r="101" spans="1:28" s="335" customFormat="1" ht="26.25" customHeight="1">
      <c r="A101" s="417"/>
      <c r="B101" s="419"/>
      <c r="C101" s="385">
        <v>84</v>
      </c>
      <c r="D101" s="355" t="s">
        <v>279</v>
      </c>
      <c r="E101" s="470" t="s">
        <v>190</v>
      </c>
      <c r="F101" s="514" t="s">
        <v>326</v>
      </c>
      <c r="G101" s="472" t="s">
        <v>128</v>
      </c>
      <c r="H101" s="438">
        <v>634644</v>
      </c>
      <c r="I101" s="351"/>
      <c r="J101" s="98"/>
      <c r="K101" s="98"/>
      <c r="L101" s="210"/>
      <c r="M101" s="210"/>
      <c r="N101" s="210"/>
      <c r="O101" s="210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</row>
    <row r="102" spans="1:28" s="335" customFormat="1" ht="24">
      <c r="A102" s="417"/>
      <c r="B102" s="419"/>
      <c r="C102" s="385">
        <v>85</v>
      </c>
      <c r="D102" s="355" t="s">
        <v>280</v>
      </c>
      <c r="E102" s="470" t="s">
        <v>190</v>
      </c>
      <c r="F102" s="489" t="s">
        <v>326</v>
      </c>
      <c r="G102" s="472" t="s">
        <v>128</v>
      </c>
      <c r="H102" s="438">
        <v>634644</v>
      </c>
      <c r="I102" s="351"/>
      <c r="J102" s="98"/>
      <c r="K102" s="98"/>
      <c r="L102" s="210"/>
      <c r="M102" s="210"/>
      <c r="N102" s="210"/>
      <c r="O102" s="210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</row>
    <row r="103" spans="1:28" s="335" customFormat="1" ht="24" customHeight="1">
      <c r="A103" s="417"/>
      <c r="B103" s="419"/>
      <c r="C103" s="385">
        <v>86</v>
      </c>
      <c r="D103" s="355" t="s">
        <v>281</v>
      </c>
      <c r="E103" s="470" t="s">
        <v>190</v>
      </c>
      <c r="F103" s="489" t="s">
        <v>326</v>
      </c>
      <c r="G103" s="472" t="s">
        <v>128</v>
      </c>
      <c r="H103" s="438">
        <v>634644</v>
      </c>
      <c r="I103" s="351"/>
      <c r="J103" s="98"/>
      <c r="K103" s="98"/>
      <c r="L103" s="210"/>
      <c r="M103" s="210"/>
      <c r="N103" s="210"/>
      <c r="O103" s="210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</row>
    <row r="104" spans="1:28" ht="12" hidden="1" customHeight="1">
      <c r="A104" s="417"/>
      <c r="B104" s="419"/>
      <c r="C104" s="385"/>
      <c r="D104" s="43"/>
      <c r="E104" s="160"/>
      <c r="F104" s="490"/>
      <c r="G104" s="45"/>
      <c r="H104" s="439"/>
      <c r="I104" s="44"/>
      <c r="J104" s="11"/>
      <c r="K104" s="11"/>
      <c r="L104" s="207"/>
      <c r="M104" s="207"/>
      <c r="N104" s="207"/>
      <c r="O104" s="207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ht="12" hidden="1" customHeight="1" thickBot="1">
      <c r="A105" s="417"/>
      <c r="B105" s="419"/>
      <c r="C105" s="385"/>
      <c r="D105" s="43"/>
      <c r="E105" s="160"/>
      <c r="F105" s="491"/>
      <c r="G105" s="45"/>
      <c r="H105" s="439"/>
      <c r="I105" s="44"/>
      <c r="J105" s="11"/>
      <c r="K105" s="11"/>
      <c r="L105" s="207"/>
      <c r="M105" s="207"/>
      <c r="N105" s="207"/>
      <c r="O105" s="207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 ht="18.75" customHeight="1" thickBot="1">
      <c r="A106" s="418"/>
      <c r="B106" s="420"/>
      <c r="C106" s="386"/>
      <c r="D106" s="172" t="s">
        <v>107</v>
      </c>
      <c r="E106" s="95"/>
      <c r="F106" s="492"/>
      <c r="G106" s="515"/>
      <c r="H106" s="516">
        <f>SUM(H93:H105)</f>
        <v>10321439</v>
      </c>
      <c r="I106" s="163"/>
      <c r="J106" s="11"/>
      <c r="K106" s="11"/>
      <c r="L106" s="207"/>
      <c r="M106" s="207"/>
      <c r="N106" s="207"/>
      <c r="O106" s="207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ht="12" hidden="1" customHeight="1">
      <c r="A107" s="400"/>
      <c r="B107" s="402"/>
      <c r="C107" s="159"/>
      <c r="D107" s="43"/>
      <c r="E107" s="160"/>
      <c r="F107" s="491"/>
      <c r="G107" s="517"/>
      <c r="H107" s="518"/>
      <c r="I107" s="44"/>
      <c r="J107" s="11"/>
      <c r="K107" s="11"/>
      <c r="L107" s="207"/>
      <c r="M107" s="207"/>
      <c r="N107" s="207"/>
      <c r="O107" s="207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ht="12" hidden="1" customHeight="1">
      <c r="A108" s="400"/>
      <c r="B108" s="402"/>
      <c r="C108" s="159"/>
      <c r="D108" s="43"/>
      <c r="E108" s="160"/>
      <c r="F108" s="491"/>
      <c r="G108" s="517"/>
      <c r="H108" s="518"/>
      <c r="I108" s="44"/>
      <c r="J108" s="11"/>
      <c r="K108" s="11"/>
      <c r="L108" s="207"/>
      <c r="M108" s="207"/>
      <c r="N108" s="207"/>
      <c r="O108" s="207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 ht="12" hidden="1" customHeight="1">
      <c r="A109" s="400"/>
      <c r="B109" s="402"/>
      <c r="C109" s="159"/>
      <c r="D109" s="43"/>
      <c r="E109" s="160"/>
      <c r="F109" s="491"/>
      <c r="G109" s="517"/>
      <c r="H109" s="518"/>
      <c r="I109" s="44"/>
      <c r="J109" s="11"/>
      <c r="K109" s="11"/>
      <c r="L109" s="207"/>
      <c r="M109" s="207"/>
      <c r="N109" s="207"/>
      <c r="O109" s="207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 ht="12" hidden="1" customHeight="1" thickBot="1">
      <c r="A110" s="401"/>
      <c r="B110" s="403"/>
      <c r="C110" s="159"/>
      <c r="D110" s="43"/>
      <c r="E110" s="160"/>
      <c r="F110" s="491"/>
      <c r="G110" s="517"/>
      <c r="H110" s="518"/>
      <c r="I110" s="44"/>
      <c r="J110" s="11"/>
      <c r="K110" s="11"/>
      <c r="L110" s="207"/>
      <c r="M110" s="207"/>
      <c r="N110" s="207"/>
      <c r="O110" s="207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 ht="54" customHeight="1" thickBot="1">
      <c r="A111" s="62"/>
      <c r="B111" s="174" t="s">
        <v>108</v>
      </c>
      <c r="C111" s="63"/>
      <c r="D111" s="175" t="s">
        <v>130</v>
      </c>
      <c r="E111" s="65"/>
      <c r="F111" s="493"/>
      <c r="G111" s="519"/>
      <c r="H111" s="520">
        <f>+H106+H92+H90+H88+H86</f>
        <v>95039100</v>
      </c>
      <c r="I111" s="163"/>
      <c r="J111" s="11"/>
      <c r="K111" s="11"/>
      <c r="L111" s="207"/>
      <c r="M111" s="207"/>
      <c r="N111" s="207"/>
      <c r="O111" s="207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 ht="13.5" hidden="1" customHeight="1" thickBot="1">
      <c r="A112" s="91">
        <v>10</v>
      </c>
      <c r="B112" s="92" t="s">
        <v>112</v>
      </c>
      <c r="C112" s="93"/>
      <c r="D112" s="94"/>
      <c r="E112" s="95"/>
      <c r="F112" s="492"/>
      <c r="G112" s="96"/>
      <c r="H112" s="444"/>
      <c r="I112" s="163"/>
      <c r="J112" s="98"/>
      <c r="K112" s="98"/>
      <c r="L112" s="210"/>
      <c r="M112" s="210"/>
      <c r="N112" s="210"/>
      <c r="O112" s="210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</row>
    <row r="113" spans="1:28" ht="13.5" customHeight="1">
      <c r="A113" s="198"/>
      <c r="B113" s="199"/>
      <c r="C113" s="198"/>
      <c r="D113" s="200"/>
      <c r="E113" s="201"/>
      <c r="F113" s="494"/>
      <c r="G113" s="202"/>
      <c r="H113" s="445"/>
      <c r="I113" s="163"/>
      <c r="J113" s="203"/>
      <c r="K113" s="203"/>
      <c r="L113" s="211"/>
      <c r="M113" s="211"/>
      <c r="N113" s="211"/>
      <c r="O113" s="211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</row>
    <row r="114" spans="1:28" ht="13.5" hidden="1" customHeight="1">
      <c r="A114" s="390" t="s">
        <v>126</v>
      </c>
      <c r="B114" s="390"/>
      <c r="C114" s="390"/>
      <c r="D114" s="390"/>
      <c r="E114" s="390"/>
      <c r="F114" s="390"/>
      <c r="G114" s="390"/>
      <c r="H114" s="390"/>
      <c r="I114" s="163"/>
      <c r="J114" s="203"/>
      <c r="K114" s="203"/>
      <c r="L114" s="211"/>
      <c r="M114" s="211"/>
      <c r="N114" s="211"/>
      <c r="O114" s="211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  <c r="AA114" s="203"/>
      <c r="AB114" s="203"/>
    </row>
    <row r="115" spans="1:28" ht="13.5" hidden="1" customHeight="1" thickBot="1">
      <c r="A115" s="198"/>
      <c r="B115" s="199"/>
      <c r="C115" s="198"/>
      <c r="D115" s="200"/>
      <c r="E115" s="201"/>
      <c r="F115" s="494"/>
      <c r="G115" s="202"/>
      <c r="H115" s="445"/>
      <c r="I115" s="163"/>
      <c r="J115" s="203"/>
      <c r="K115" s="203"/>
      <c r="L115" s="211"/>
      <c r="M115" s="211"/>
      <c r="N115" s="211"/>
      <c r="O115" s="211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203"/>
      <c r="AB115" s="203"/>
    </row>
    <row r="116" spans="1:28" ht="45" hidden="1" customHeight="1" thickBot="1">
      <c r="A116" s="153" t="s">
        <v>29</v>
      </c>
      <c r="B116" s="194" t="s">
        <v>30</v>
      </c>
      <c r="C116" s="194" t="s">
        <v>31</v>
      </c>
      <c r="D116" s="195" t="s">
        <v>32</v>
      </c>
      <c r="E116" s="154" t="s">
        <v>4</v>
      </c>
      <c r="F116" s="154"/>
      <c r="G116" s="154" t="s">
        <v>30</v>
      </c>
      <c r="H116" s="446" t="s">
        <v>33</v>
      </c>
      <c r="I116" s="163"/>
      <c r="J116" s="203"/>
      <c r="K116" s="203"/>
      <c r="L116" s="211"/>
      <c r="M116" s="211"/>
      <c r="N116" s="211"/>
      <c r="O116" s="211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  <c r="AA116" s="203"/>
      <c r="AB116" s="203"/>
    </row>
    <row r="117" spans="1:28" s="335" customFormat="1" ht="24" hidden="1" customHeight="1">
      <c r="A117" s="405">
        <v>1</v>
      </c>
      <c r="B117" s="429" t="s">
        <v>35</v>
      </c>
      <c r="C117" s="196">
        <v>87</v>
      </c>
      <c r="D117" s="355" t="s">
        <v>222</v>
      </c>
      <c r="E117" s="341" t="s">
        <v>138</v>
      </c>
      <c r="F117" s="495"/>
      <c r="G117" s="183" t="s">
        <v>127</v>
      </c>
      <c r="H117" s="438"/>
      <c r="I117" s="163"/>
      <c r="J117" s="203"/>
      <c r="K117" s="203"/>
      <c r="L117" s="211"/>
      <c r="M117" s="211"/>
      <c r="N117" s="211"/>
      <c r="O117" s="211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203"/>
      <c r="AB117" s="203"/>
    </row>
    <row r="118" spans="1:28" s="335" customFormat="1" ht="24" hidden="1" customHeight="1">
      <c r="A118" s="406"/>
      <c r="B118" s="409"/>
      <c r="C118" s="159">
        <v>88</v>
      </c>
      <c r="D118" s="355" t="s">
        <v>226</v>
      </c>
      <c r="E118" s="341" t="s">
        <v>138</v>
      </c>
      <c r="F118" s="495"/>
      <c r="G118" s="183" t="s">
        <v>127</v>
      </c>
      <c r="H118" s="438"/>
      <c r="I118" s="163"/>
      <c r="J118" s="203"/>
      <c r="K118" s="203"/>
      <c r="L118" s="211"/>
      <c r="M118" s="211"/>
      <c r="N118" s="211"/>
      <c r="O118" s="211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  <c r="AA118" s="203"/>
      <c r="AB118" s="203"/>
    </row>
    <row r="119" spans="1:28" s="335" customFormat="1" ht="24" hidden="1" customHeight="1">
      <c r="A119" s="406"/>
      <c r="B119" s="410"/>
      <c r="C119" s="196">
        <v>89</v>
      </c>
      <c r="D119" s="355" t="s">
        <v>223</v>
      </c>
      <c r="E119" s="341" t="s">
        <v>138</v>
      </c>
      <c r="F119" s="495"/>
      <c r="G119" s="183" t="s">
        <v>127</v>
      </c>
      <c r="H119" s="438"/>
      <c r="I119" s="163"/>
      <c r="J119" s="203"/>
      <c r="K119" s="203"/>
      <c r="L119" s="211"/>
      <c r="M119" s="211"/>
      <c r="N119" s="211"/>
      <c r="O119" s="211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</row>
    <row r="120" spans="1:28" s="335" customFormat="1" ht="24" hidden="1" customHeight="1">
      <c r="A120" s="406"/>
      <c r="B120" s="410"/>
      <c r="C120" s="159">
        <v>90</v>
      </c>
      <c r="D120" s="355" t="s">
        <v>227</v>
      </c>
      <c r="E120" s="341" t="s">
        <v>138</v>
      </c>
      <c r="F120" s="495"/>
      <c r="G120" s="183" t="s">
        <v>127</v>
      </c>
      <c r="H120" s="438"/>
      <c r="I120" s="163"/>
      <c r="J120" s="203"/>
      <c r="K120" s="203"/>
      <c r="L120" s="211"/>
      <c r="M120" s="211"/>
      <c r="N120" s="211"/>
      <c r="O120" s="211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203"/>
      <c r="AB120" s="203"/>
    </row>
    <row r="121" spans="1:28" s="335" customFormat="1" ht="24" hidden="1" customHeight="1">
      <c r="A121" s="406"/>
      <c r="B121" s="409"/>
      <c r="C121" s="196">
        <v>91</v>
      </c>
      <c r="D121" s="355" t="s">
        <v>224</v>
      </c>
      <c r="E121" s="341" t="s">
        <v>138</v>
      </c>
      <c r="F121" s="495"/>
      <c r="G121" s="183" t="s">
        <v>127</v>
      </c>
      <c r="H121" s="438"/>
      <c r="I121" s="163"/>
      <c r="J121" s="203"/>
      <c r="K121" s="203"/>
      <c r="L121" s="211"/>
      <c r="M121" s="211"/>
      <c r="N121" s="211"/>
      <c r="O121" s="211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</row>
    <row r="122" spans="1:28" s="335" customFormat="1" ht="24" hidden="1" customHeight="1">
      <c r="A122" s="406"/>
      <c r="B122" s="398"/>
      <c r="C122" s="159">
        <v>92</v>
      </c>
      <c r="D122" s="355" t="s">
        <v>228</v>
      </c>
      <c r="E122" s="341" t="s">
        <v>138</v>
      </c>
      <c r="F122" s="495"/>
      <c r="G122" s="183" t="s">
        <v>127</v>
      </c>
      <c r="H122" s="438"/>
      <c r="I122" s="163"/>
      <c r="J122" s="203"/>
      <c r="K122" s="203"/>
      <c r="L122" s="211"/>
      <c r="M122" s="211"/>
      <c r="N122" s="211"/>
      <c r="O122" s="211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  <c r="AA122" s="203"/>
      <c r="AB122" s="203"/>
    </row>
    <row r="123" spans="1:28" s="335" customFormat="1" ht="24" hidden="1" customHeight="1">
      <c r="A123" s="406"/>
      <c r="B123" s="398"/>
      <c r="C123" s="196">
        <v>93</v>
      </c>
      <c r="D123" s="355" t="s">
        <v>225</v>
      </c>
      <c r="E123" s="341" t="s">
        <v>138</v>
      </c>
      <c r="F123" s="495"/>
      <c r="G123" s="183" t="s">
        <v>127</v>
      </c>
      <c r="H123" s="438"/>
      <c r="I123" s="163"/>
      <c r="J123" s="203"/>
      <c r="K123" s="203"/>
      <c r="L123" s="211"/>
      <c r="M123" s="211"/>
      <c r="N123" s="211"/>
      <c r="O123" s="211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</row>
    <row r="124" spans="1:28" s="335" customFormat="1" ht="24" hidden="1" customHeight="1">
      <c r="A124" s="406"/>
      <c r="B124" s="398"/>
      <c r="C124" s="159">
        <v>94</v>
      </c>
      <c r="D124" s="355" t="s">
        <v>229</v>
      </c>
      <c r="E124" s="341" t="s">
        <v>138</v>
      </c>
      <c r="F124" s="495"/>
      <c r="G124" s="183" t="s">
        <v>127</v>
      </c>
      <c r="H124" s="438"/>
      <c r="I124" s="163"/>
      <c r="J124" s="203"/>
      <c r="K124" s="203"/>
      <c r="L124" s="211"/>
      <c r="M124" s="211"/>
      <c r="N124" s="211"/>
      <c r="O124" s="211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  <c r="AA124" s="203"/>
      <c r="AB124" s="203"/>
    </row>
    <row r="125" spans="1:28" s="335" customFormat="1" ht="24" hidden="1" customHeight="1">
      <c r="A125" s="406"/>
      <c r="B125" s="398"/>
      <c r="C125" s="196">
        <v>95</v>
      </c>
      <c r="D125" s="355" t="s">
        <v>230</v>
      </c>
      <c r="E125" s="341" t="s">
        <v>138</v>
      </c>
      <c r="F125" s="495"/>
      <c r="G125" s="183" t="s">
        <v>127</v>
      </c>
      <c r="H125" s="438"/>
      <c r="I125" s="163"/>
      <c r="J125" s="203"/>
      <c r="K125" s="203"/>
      <c r="L125" s="211"/>
      <c r="M125" s="211"/>
      <c r="N125" s="211"/>
      <c r="O125" s="211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203"/>
      <c r="AB125" s="203"/>
    </row>
    <row r="126" spans="1:28" s="335" customFormat="1" ht="24" hidden="1" customHeight="1">
      <c r="A126" s="406"/>
      <c r="B126" s="398"/>
      <c r="C126" s="159">
        <v>96</v>
      </c>
      <c r="D126" s="355" t="s">
        <v>231</v>
      </c>
      <c r="E126" s="341" t="s">
        <v>138</v>
      </c>
      <c r="F126" s="495"/>
      <c r="G126" s="183" t="s">
        <v>127</v>
      </c>
      <c r="H126" s="438"/>
      <c r="I126" s="163"/>
      <c r="J126" s="203"/>
      <c r="K126" s="203"/>
      <c r="L126" s="211"/>
      <c r="M126" s="211"/>
      <c r="N126" s="211"/>
      <c r="O126" s="211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</row>
    <row r="127" spans="1:28" s="335" customFormat="1" ht="24" hidden="1" customHeight="1">
      <c r="A127" s="406"/>
      <c r="B127" s="398"/>
      <c r="C127" s="196">
        <v>97</v>
      </c>
      <c r="D127" s="353" t="s">
        <v>232</v>
      </c>
      <c r="E127" s="340" t="s">
        <v>139</v>
      </c>
      <c r="F127" s="496"/>
      <c r="G127" s="183" t="s">
        <v>127</v>
      </c>
      <c r="H127" s="438"/>
      <c r="I127" s="163"/>
      <c r="J127" s="203"/>
      <c r="K127" s="203"/>
      <c r="L127" s="211"/>
      <c r="M127" s="211"/>
      <c r="N127" s="211"/>
      <c r="O127" s="211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203"/>
      <c r="AB127" s="203"/>
    </row>
    <row r="128" spans="1:28" s="335" customFormat="1" ht="24" hidden="1" customHeight="1">
      <c r="A128" s="406"/>
      <c r="B128" s="398"/>
      <c r="C128" s="159">
        <v>98</v>
      </c>
      <c r="D128" s="320" t="s">
        <v>236</v>
      </c>
      <c r="E128" s="193" t="s">
        <v>139</v>
      </c>
      <c r="F128" s="482"/>
      <c r="G128" s="183" t="s">
        <v>127</v>
      </c>
      <c r="H128" s="438"/>
      <c r="I128" s="163"/>
      <c r="J128" s="203"/>
      <c r="K128" s="203"/>
      <c r="L128" s="211"/>
      <c r="M128" s="211"/>
      <c r="N128" s="211"/>
      <c r="O128" s="211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  <c r="AA128" s="203"/>
      <c r="AB128" s="203"/>
    </row>
    <row r="129" spans="1:28" s="335" customFormat="1" ht="24" hidden="1" customHeight="1">
      <c r="A129" s="406"/>
      <c r="B129" s="398"/>
      <c r="C129" s="196">
        <v>99</v>
      </c>
      <c r="D129" s="320" t="s">
        <v>233</v>
      </c>
      <c r="E129" s="340" t="s">
        <v>139</v>
      </c>
      <c r="F129" s="496"/>
      <c r="G129" s="183" t="s">
        <v>127</v>
      </c>
      <c r="H129" s="438"/>
      <c r="I129" s="163"/>
      <c r="J129" s="203"/>
      <c r="K129" s="203"/>
      <c r="L129" s="211"/>
      <c r="M129" s="211"/>
      <c r="N129" s="211"/>
      <c r="O129" s="211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203"/>
      <c r="AB129" s="203"/>
    </row>
    <row r="130" spans="1:28" s="335" customFormat="1" ht="24" hidden="1" customHeight="1">
      <c r="A130" s="406"/>
      <c r="B130" s="398"/>
      <c r="C130" s="159">
        <v>100</v>
      </c>
      <c r="D130" s="320" t="s">
        <v>235</v>
      </c>
      <c r="E130" s="193" t="s">
        <v>139</v>
      </c>
      <c r="F130" s="482"/>
      <c r="G130" s="183" t="s">
        <v>127</v>
      </c>
      <c r="H130" s="438"/>
      <c r="I130" s="163"/>
      <c r="J130" s="203"/>
      <c r="K130" s="203"/>
      <c r="L130" s="211"/>
      <c r="M130" s="211"/>
      <c r="N130" s="211"/>
      <c r="O130" s="211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  <c r="AA130" s="203"/>
      <c r="AB130" s="203"/>
    </row>
    <row r="131" spans="1:28" s="335" customFormat="1" ht="24" hidden="1" customHeight="1">
      <c r="A131" s="406"/>
      <c r="B131" s="398"/>
      <c r="C131" s="196">
        <v>101</v>
      </c>
      <c r="D131" s="320" t="s">
        <v>234</v>
      </c>
      <c r="E131" s="340" t="s">
        <v>139</v>
      </c>
      <c r="F131" s="496"/>
      <c r="G131" s="183" t="s">
        <v>127</v>
      </c>
      <c r="H131" s="438"/>
      <c r="I131" s="163"/>
      <c r="J131" s="203"/>
      <c r="K131" s="203"/>
      <c r="L131" s="211"/>
      <c r="M131" s="211"/>
      <c r="N131" s="211"/>
      <c r="O131" s="211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203"/>
    </row>
    <row r="132" spans="1:28" s="335" customFormat="1" ht="24" hidden="1" customHeight="1">
      <c r="A132" s="406"/>
      <c r="B132" s="398"/>
      <c r="C132" s="159">
        <v>102</v>
      </c>
      <c r="D132" s="320" t="s">
        <v>237</v>
      </c>
      <c r="E132" s="193" t="s">
        <v>139</v>
      </c>
      <c r="F132" s="482"/>
      <c r="G132" s="183" t="s">
        <v>127</v>
      </c>
      <c r="H132" s="438"/>
      <c r="I132" s="163"/>
      <c r="J132" s="203"/>
      <c r="K132" s="203"/>
      <c r="L132" s="211"/>
      <c r="M132" s="211"/>
      <c r="N132" s="211"/>
      <c r="O132" s="211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  <c r="AA132" s="203"/>
      <c r="AB132" s="203"/>
    </row>
    <row r="133" spans="1:28" s="335" customFormat="1" ht="24" hidden="1" customHeight="1">
      <c r="A133" s="406"/>
      <c r="B133" s="398"/>
      <c r="C133" s="196">
        <v>103</v>
      </c>
      <c r="D133" s="320" t="s">
        <v>238</v>
      </c>
      <c r="E133" s="340" t="s">
        <v>139</v>
      </c>
      <c r="F133" s="496"/>
      <c r="G133" s="183" t="s">
        <v>127</v>
      </c>
      <c r="H133" s="438"/>
      <c r="I133" s="163"/>
      <c r="J133" s="203"/>
      <c r="K133" s="203"/>
      <c r="L133" s="211"/>
      <c r="M133" s="211"/>
      <c r="N133" s="211"/>
      <c r="O133" s="211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  <c r="AA133" s="203"/>
      <c r="AB133" s="203"/>
    </row>
    <row r="134" spans="1:28" s="335" customFormat="1" ht="24" hidden="1" customHeight="1">
      <c r="A134" s="406"/>
      <c r="B134" s="398"/>
      <c r="C134" s="159">
        <v>104</v>
      </c>
      <c r="D134" s="320" t="s">
        <v>239</v>
      </c>
      <c r="E134" s="193" t="s">
        <v>139</v>
      </c>
      <c r="F134" s="482"/>
      <c r="G134" s="183" t="s">
        <v>127</v>
      </c>
      <c r="H134" s="438"/>
      <c r="I134" s="163"/>
      <c r="J134" s="203"/>
      <c r="K134" s="203"/>
      <c r="L134" s="211"/>
      <c r="M134" s="211"/>
      <c r="N134" s="211"/>
      <c r="O134" s="211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3"/>
      <c r="AB134" s="203"/>
    </row>
    <row r="135" spans="1:28" s="335" customFormat="1" ht="24" hidden="1" customHeight="1">
      <c r="A135" s="406"/>
      <c r="B135" s="398"/>
      <c r="C135" s="196">
        <v>105</v>
      </c>
      <c r="D135" s="320" t="s">
        <v>240</v>
      </c>
      <c r="E135" s="340" t="s">
        <v>139</v>
      </c>
      <c r="F135" s="496"/>
      <c r="G135" s="183" t="s">
        <v>127</v>
      </c>
      <c r="H135" s="438"/>
      <c r="I135" s="163"/>
      <c r="J135" s="203"/>
      <c r="K135" s="203"/>
      <c r="L135" s="211"/>
      <c r="M135" s="211"/>
      <c r="N135" s="211"/>
      <c r="O135" s="211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3"/>
      <c r="AB135" s="203"/>
    </row>
    <row r="136" spans="1:28" s="335" customFormat="1" ht="24" hidden="1" customHeight="1">
      <c r="A136" s="406"/>
      <c r="B136" s="398"/>
      <c r="C136" s="159">
        <v>106</v>
      </c>
      <c r="D136" s="320" t="s">
        <v>241</v>
      </c>
      <c r="E136" s="193" t="s">
        <v>139</v>
      </c>
      <c r="F136" s="482"/>
      <c r="G136" s="183" t="s">
        <v>127</v>
      </c>
      <c r="H136" s="438"/>
      <c r="I136" s="163"/>
      <c r="J136" s="203"/>
      <c r="K136" s="203"/>
      <c r="L136" s="211"/>
      <c r="M136" s="211"/>
      <c r="N136" s="211"/>
      <c r="O136" s="211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  <c r="AA136" s="203"/>
      <c r="AB136" s="203"/>
    </row>
    <row r="137" spans="1:28" s="335" customFormat="1" ht="36" hidden="1" customHeight="1">
      <c r="A137" s="406"/>
      <c r="B137" s="398"/>
      <c r="C137" s="196">
        <v>107</v>
      </c>
      <c r="D137" s="353" t="s">
        <v>243</v>
      </c>
      <c r="E137" s="319" t="s">
        <v>140</v>
      </c>
      <c r="F137" s="497"/>
      <c r="G137" s="183" t="s">
        <v>127</v>
      </c>
      <c r="H137" s="438"/>
      <c r="I137" s="163"/>
      <c r="J137" s="203"/>
      <c r="K137" s="203"/>
      <c r="L137" s="211"/>
      <c r="M137" s="211"/>
      <c r="N137" s="211"/>
      <c r="O137" s="211"/>
      <c r="P137" s="203"/>
      <c r="Q137" s="203"/>
      <c r="R137" s="203"/>
      <c r="S137" s="203"/>
      <c r="T137" s="203"/>
      <c r="U137" s="203"/>
      <c r="V137" s="203"/>
      <c r="W137" s="203"/>
      <c r="X137" s="203"/>
      <c r="Y137" s="203"/>
      <c r="Z137" s="203"/>
      <c r="AA137" s="203"/>
      <c r="AB137" s="203"/>
    </row>
    <row r="138" spans="1:28" s="335" customFormat="1" ht="36" hidden="1" customHeight="1">
      <c r="A138" s="406"/>
      <c r="B138" s="398"/>
      <c r="C138" s="159">
        <v>108</v>
      </c>
      <c r="D138" s="353" t="s">
        <v>244</v>
      </c>
      <c r="E138" s="319" t="s">
        <v>140</v>
      </c>
      <c r="F138" s="497"/>
      <c r="G138" s="183" t="s">
        <v>127</v>
      </c>
      <c r="H138" s="438"/>
      <c r="I138" s="163"/>
      <c r="J138" s="203"/>
      <c r="K138" s="203"/>
      <c r="L138" s="211"/>
      <c r="M138" s="211"/>
      <c r="N138" s="211"/>
      <c r="O138" s="211"/>
      <c r="P138" s="203"/>
      <c r="Q138" s="203"/>
      <c r="R138" s="203"/>
      <c r="S138" s="203"/>
      <c r="T138" s="203"/>
      <c r="U138" s="203"/>
      <c r="V138" s="203"/>
      <c r="W138" s="203"/>
      <c r="X138" s="203"/>
      <c r="Y138" s="203"/>
      <c r="Z138" s="203"/>
      <c r="AA138" s="203"/>
      <c r="AB138" s="203"/>
    </row>
    <row r="139" spans="1:28" s="335" customFormat="1" ht="36" hidden="1" customHeight="1">
      <c r="A139" s="406"/>
      <c r="B139" s="398"/>
      <c r="C139" s="196">
        <v>109</v>
      </c>
      <c r="D139" s="353" t="s">
        <v>245</v>
      </c>
      <c r="E139" s="319" t="s">
        <v>140</v>
      </c>
      <c r="F139" s="497"/>
      <c r="G139" s="183" t="s">
        <v>127</v>
      </c>
      <c r="H139" s="438"/>
      <c r="I139" s="163"/>
      <c r="J139" s="203"/>
      <c r="K139" s="203"/>
      <c r="L139" s="211"/>
      <c r="M139" s="211"/>
      <c r="N139" s="211"/>
      <c r="O139" s="211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  <c r="AA139" s="203"/>
      <c r="AB139" s="203"/>
    </row>
    <row r="140" spans="1:28" s="335" customFormat="1" ht="36" hidden="1" customHeight="1">
      <c r="A140" s="406"/>
      <c r="B140" s="398"/>
      <c r="C140" s="159">
        <v>110</v>
      </c>
      <c r="D140" s="353" t="s">
        <v>246</v>
      </c>
      <c r="E140" s="319" t="s">
        <v>140</v>
      </c>
      <c r="F140" s="497"/>
      <c r="G140" s="183" t="s">
        <v>127</v>
      </c>
      <c r="H140" s="438"/>
      <c r="I140" s="163"/>
      <c r="J140" s="203"/>
      <c r="K140" s="203"/>
      <c r="L140" s="211"/>
      <c r="M140" s="211"/>
      <c r="N140" s="211"/>
      <c r="O140" s="211"/>
      <c r="P140" s="203"/>
      <c r="Q140" s="203"/>
      <c r="R140" s="203"/>
      <c r="S140" s="203"/>
      <c r="T140" s="203"/>
      <c r="U140" s="203"/>
      <c r="V140" s="203"/>
      <c r="W140" s="203"/>
      <c r="X140" s="203"/>
      <c r="Y140" s="203"/>
      <c r="Z140" s="203"/>
      <c r="AA140" s="203"/>
      <c r="AB140" s="203"/>
    </row>
    <row r="141" spans="1:28" s="335" customFormat="1" ht="36" hidden="1" customHeight="1">
      <c r="A141" s="406"/>
      <c r="B141" s="398"/>
      <c r="C141" s="196">
        <v>111</v>
      </c>
      <c r="D141" s="353" t="s">
        <v>247</v>
      </c>
      <c r="E141" s="319" t="s">
        <v>140</v>
      </c>
      <c r="F141" s="497"/>
      <c r="G141" s="183" t="s">
        <v>127</v>
      </c>
      <c r="H141" s="438"/>
      <c r="I141" s="163"/>
      <c r="J141" s="203"/>
      <c r="K141" s="203"/>
      <c r="L141" s="211"/>
      <c r="M141" s="211"/>
      <c r="N141" s="211"/>
      <c r="O141" s="211"/>
      <c r="P141" s="203"/>
      <c r="Q141" s="203"/>
      <c r="R141" s="203"/>
      <c r="S141" s="203"/>
      <c r="T141" s="203"/>
      <c r="U141" s="203"/>
      <c r="V141" s="203"/>
      <c r="W141" s="203"/>
      <c r="X141" s="203"/>
      <c r="Y141" s="203"/>
      <c r="Z141" s="203"/>
      <c r="AA141" s="203"/>
      <c r="AB141" s="203"/>
    </row>
    <row r="142" spans="1:28" s="335" customFormat="1" ht="36" hidden="1" customHeight="1">
      <c r="A142" s="406"/>
      <c r="B142" s="398"/>
      <c r="C142" s="159">
        <v>112</v>
      </c>
      <c r="D142" s="353" t="s">
        <v>248</v>
      </c>
      <c r="E142" s="319" t="s">
        <v>140</v>
      </c>
      <c r="F142" s="497"/>
      <c r="G142" s="183" t="s">
        <v>127</v>
      </c>
      <c r="H142" s="438"/>
      <c r="I142" s="163"/>
      <c r="J142" s="203"/>
      <c r="K142" s="203"/>
      <c r="L142" s="211"/>
      <c r="M142" s="211"/>
      <c r="N142" s="211"/>
      <c r="O142" s="211"/>
      <c r="P142" s="203"/>
      <c r="Q142" s="203"/>
      <c r="R142" s="203"/>
      <c r="S142" s="203"/>
      <c r="T142" s="203"/>
      <c r="U142" s="203"/>
      <c r="V142" s="203"/>
      <c r="W142" s="203"/>
      <c r="X142" s="203"/>
      <c r="Y142" s="203"/>
      <c r="Z142" s="203"/>
      <c r="AA142" s="203"/>
      <c r="AB142" s="203"/>
    </row>
    <row r="143" spans="1:28" s="335" customFormat="1" ht="36" hidden="1" customHeight="1">
      <c r="A143" s="406"/>
      <c r="B143" s="398"/>
      <c r="C143" s="196">
        <v>113</v>
      </c>
      <c r="D143" s="353" t="s">
        <v>249</v>
      </c>
      <c r="E143" s="319" t="s">
        <v>140</v>
      </c>
      <c r="F143" s="497"/>
      <c r="G143" s="183" t="s">
        <v>127</v>
      </c>
      <c r="H143" s="438"/>
      <c r="I143" s="163"/>
      <c r="J143" s="203"/>
      <c r="K143" s="203"/>
      <c r="L143" s="211"/>
      <c r="M143" s="211"/>
      <c r="N143" s="211"/>
      <c r="O143" s="211"/>
      <c r="P143" s="203"/>
      <c r="Q143" s="203"/>
      <c r="R143" s="203"/>
      <c r="S143" s="203"/>
      <c r="T143" s="203"/>
      <c r="U143" s="203"/>
      <c r="V143" s="203"/>
      <c r="W143" s="203"/>
      <c r="X143" s="203"/>
      <c r="Y143" s="203"/>
      <c r="Z143" s="203"/>
      <c r="AA143" s="203"/>
      <c r="AB143" s="203"/>
    </row>
    <row r="144" spans="1:28" s="335" customFormat="1" ht="36" hidden="1" customHeight="1">
      <c r="A144" s="406"/>
      <c r="B144" s="398"/>
      <c r="C144" s="159">
        <v>114</v>
      </c>
      <c r="D144" s="353" t="s">
        <v>250</v>
      </c>
      <c r="E144" s="319" t="s">
        <v>140</v>
      </c>
      <c r="F144" s="497"/>
      <c r="G144" s="183" t="s">
        <v>127</v>
      </c>
      <c r="H144" s="438"/>
      <c r="I144" s="163"/>
      <c r="J144" s="203"/>
      <c r="K144" s="203"/>
      <c r="L144" s="211"/>
      <c r="M144" s="211"/>
      <c r="N144" s="211"/>
      <c r="O144" s="211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</row>
    <row r="145" spans="1:28" s="335" customFormat="1" ht="36" hidden="1" customHeight="1">
      <c r="A145" s="406"/>
      <c r="B145" s="398"/>
      <c r="C145" s="196">
        <v>115</v>
      </c>
      <c r="D145" s="353" t="s">
        <v>251</v>
      </c>
      <c r="E145" s="319" t="s">
        <v>140</v>
      </c>
      <c r="F145" s="497"/>
      <c r="G145" s="183" t="s">
        <v>127</v>
      </c>
      <c r="H145" s="438"/>
      <c r="I145" s="163"/>
      <c r="J145" s="203"/>
      <c r="K145" s="203"/>
      <c r="L145" s="211"/>
      <c r="M145" s="211"/>
      <c r="N145" s="211"/>
      <c r="O145" s="211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</row>
    <row r="146" spans="1:28" s="335" customFormat="1" ht="36" hidden="1" customHeight="1">
      <c r="A146" s="406"/>
      <c r="B146" s="398"/>
      <c r="C146" s="159">
        <v>116</v>
      </c>
      <c r="D146" s="353" t="s">
        <v>252</v>
      </c>
      <c r="E146" s="319" t="s">
        <v>140</v>
      </c>
      <c r="F146" s="497"/>
      <c r="G146" s="183" t="s">
        <v>127</v>
      </c>
      <c r="H146" s="438"/>
      <c r="I146" s="163"/>
      <c r="J146" s="203"/>
      <c r="K146" s="203"/>
      <c r="L146" s="211"/>
      <c r="M146" s="211"/>
      <c r="N146" s="211"/>
      <c r="O146" s="211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</row>
    <row r="147" spans="1:28" s="335" customFormat="1" ht="48" hidden="1" customHeight="1">
      <c r="A147" s="406"/>
      <c r="B147" s="398"/>
      <c r="C147" s="196">
        <v>117</v>
      </c>
      <c r="D147" s="353" t="s">
        <v>253</v>
      </c>
      <c r="E147" s="319" t="s">
        <v>140</v>
      </c>
      <c r="F147" s="497"/>
      <c r="G147" s="183" t="s">
        <v>127</v>
      </c>
      <c r="H147" s="438"/>
      <c r="I147" s="163"/>
      <c r="J147" s="203"/>
      <c r="K147" s="203"/>
      <c r="L147" s="211"/>
      <c r="M147" s="211"/>
      <c r="N147" s="211"/>
      <c r="O147" s="211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</row>
    <row r="148" spans="1:28" s="335" customFormat="1" ht="48" hidden="1" customHeight="1">
      <c r="A148" s="406"/>
      <c r="B148" s="398"/>
      <c r="C148" s="159">
        <v>118</v>
      </c>
      <c r="D148" s="353" t="s">
        <v>254</v>
      </c>
      <c r="E148" s="319" t="s">
        <v>140</v>
      </c>
      <c r="F148" s="497"/>
      <c r="G148" s="183" t="s">
        <v>127</v>
      </c>
      <c r="H148" s="438"/>
      <c r="I148" s="163"/>
      <c r="J148" s="203"/>
      <c r="K148" s="203"/>
      <c r="L148" s="211"/>
      <c r="M148" s="211"/>
      <c r="N148" s="211"/>
      <c r="O148" s="211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</row>
    <row r="149" spans="1:28" s="335" customFormat="1" ht="36" hidden="1" customHeight="1">
      <c r="A149" s="406"/>
      <c r="B149" s="398"/>
      <c r="C149" s="196">
        <v>119</v>
      </c>
      <c r="D149" s="353" t="s">
        <v>255</v>
      </c>
      <c r="E149" s="193" t="s">
        <v>141</v>
      </c>
      <c r="F149" s="482"/>
      <c r="G149" s="183" t="s">
        <v>127</v>
      </c>
      <c r="H149" s="438"/>
      <c r="I149" s="163"/>
      <c r="J149" s="203"/>
      <c r="K149" s="203"/>
      <c r="L149" s="211"/>
      <c r="M149" s="211"/>
      <c r="N149" s="211"/>
      <c r="O149" s="211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</row>
    <row r="150" spans="1:28" s="335" customFormat="1" ht="36" hidden="1" customHeight="1">
      <c r="A150" s="406"/>
      <c r="B150" s="398"/>
      <c r="C150" s="159">
        <v>120</v>
      </c>
      <c r="D150" s="353" t="s">
        <v>256</v>
      </c>
      <c r="E150" s="193" t="s">
        <v>141</v>
      </c>
      <c r="F150" s="482"/>
      <c r="G150" s="183" t="s">
        <v>127</v>
      </c>
      <c r="H150" s="438"/>
      <c r="I150" s="163"/>
      <c r="J150" s="203"/>
      <c r="K150" s="203"/>
      <c r="L150" s="211"/>
      <c r="M150" s="211"/>
      <c r="N150" s="211"/>
      <c r="O150" s="211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</row>
    <row r="151" spans="1:28" s="335" customFormat="1" ht="36" hidden="1" customHeight="1">
      <c r="A151" s="406"/>
      <c r="B151" s="398"/>
      <c r="C151" s="196">
        <v>121</v>
      </c>
      <c r="D151" s="353" t="s">
        <v>257</v>
      </c>
      <c r="E151" s="193" t="s">
        <v>141</v>
      </c>
      <c r="F151" s="482"/>
      <c r="G151" s="183" t="s">
        <v>127</v>
      </c>
      <c r="H151" s="438"/>
      <c r="I151" s="163"/>
      <c r="J151" s="203"/>
      <c r="K151" s="203"/>
      <c r="L151" s="211"/>
      <c r="M151" s="211"/>
      <c r="N151" s="211"/>
      <c r="O151" s="211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</row>
    <row r="152" spans="1:28" s="335" customFormat="1" ht="36" hidden="1" customHeight="1">
      <c r="A152" s="406"/>
      <c r="B152" s="398"/>
      <c r="C152" s="159">
        <v>122</v>
      </c>
      <c r="D152" s="353" t="s">
        <v>258</v>
      </c>
      <c r="E152" s="193" t="s">
        <v>141</v>
      </c>
      <c r="F152" s="482"/>
      <c r="G152" s="183" t="s">
        <v>127</v>
      </c>
      <c r="H152" s="438"/>
      <c r="I152" s="163"/>
      <c r="J152" s="203"/>
      <c r="K152" s="203"/>
      <c r="L152" s="211"/>
      <c r="M152" s="211"/>
      <c r="N152" s="211"/>
      <c r="O152" s="211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</row>
    <row r="153" spans="1:28" s="335" customFormat="1" ht="36" hidden="1" customHeight="1">
      <c r="A153" s="406"/>
      <c r="B153" s="398"/>
      <c r="C153" s="196">
        <v>123</v>
      </c>
      <c r="D153" s="353" t="s">
        <v>259</v>
      </c>
      <c r="E153" s="193" t="s">
        <v>141</v>
      </c>
      <c r="F153" s="482"/>
      <c r="G153" s="183" t="s">
        <v>127</v>
      </c>
      <c r="H153" s="438"/>
      <c r="I153" s="163"/>
      <c r="J153" s="203"/>
      <c r="K153" s="203"/>
      <c r="L153" s="211"/>
      <c r="M153" s="211"/>
      <c r="N153" s="211"/>
      <c r="O153" s="211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</row>
    <row r="154" spans="1:28" s="335" customFormat="1" ht="36" hidden="1" customHeight="1">
      <c r="A154" s="406"/>
      <c r="B154" s="398"/>
      <c r="C154" s="159">
        <v>124</v>
      </c>
      <c r="D154" s="353" t="s">
        <v>260</v>
      </c>
      <c r="E154" s="193" t="s">
        <v>141</v>
      </c>
      <c r="F154" s="482"/>
      <c r="G154" s="183" t="s">
        <v>127</v>
      </c>
      <c r="H154" s="438"/>
      <c r="I154" s="163"/>
      <c r="J154" s="203"/>
      <c r="K154" s="203"/>
      <c r="L154" s="211"/>
      <c r="M154" s="211"/>
      <c r="N154" s="211"/>
      <c r="O154" s="211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</row>
    <row r="155" spans="1:28" s="335" customFormat="1" ht="36" hidden="1" customHeight="1">
      <c r="A155" s="406"/>
      <c r="B155" s="398"/>
      <c r="C155" s="196">
        <v>125</v>
      </c>
      <c r="D155" s="353" t="s">
        <v>261</v>
      </c>
      <c r="E155" s="193" t="s">
        <v>141</v>
      </c>
      <c r="F155" s="482"/>
      <c r="G155" s="183" t="s">
        <v>127</v>
      </c>
      <c r="H155" s="438"/>
      <c r="I155" s="163"/>
      <c r="J155" s="203"/>
      <c r="K155" s="203"/>
      <c r="L155" s="211"/>
      <c r="M155" s="211"/>
      <c r="N155" s="211"/>
      <c r="O155" s="211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</row>
    <row r="156" spans="1:28" s="335" customFormat="1" ht="36" hidden="1" customHeight="1">
      <c r="A156" s="406"/>
      <c r="B156" s="398"/>
      <c r="C156" s="159">
        <v>126</v>
      </c>
      <c r="D156" s="353" t="s">
        <v>262</v>
      </c>
      <c r="E156" s="193" t="s">
        <v>141</v>
      </c>
      <c r="F156" s="482"/>
      <c r="G156" s="183" t="s">
        <v>127</v>
      </c>
      <c r="H156" s="438"/>
      <c r="I156" s="163"/>
      <c r="J156" s="203"/>
      <c r="K156" s="203"/>
      <c r="L156" s="211"/>
      <c r="M156" s="211"/>
      <c r="N156" s="211"/>
      <c r="O156" s="211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</row>
    <row r="157" spans="1:28" s="335" customFormat="1" ht="36" hidden="1" customHeight="1">
      <c r="A157" s="406"/>
      <c r="B157" s="398"/>
      <c r="C157" s="196">
        <v>127</v>
      </c>
      <c r="D157" s="353" t="s">
        <v>263</v>
      </c>
      <c r="E157" s="193" t="s">
        <v>141</v>
      </c>
      <c r="F157" s="482"/>
      <c r="G157" s="183" t="s">
        <v>127</v>
      </c>
      <c r="H157" s="438"/>
      <c r="I157" s="163"/>
      <c r="J157" s="203"/>
      <c r="K157" s="203"/>
      <c r="L157" s="211"/>
      <c r="M157" s="211"/>
      <c r="N157" s="211"/>
      <c r="O157" s="211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</row>
    <row r="158" spans="1:28" s="335" customFormat="1" ht="36" hidden="1" customHeight="1">
      <c r="A158" s="406"/>
      <c r="B158" s="398"/>
      <c r="C158" s="159">
        <v>128</v>
      </c>
      <c r="D158" s="353" t="s">
        <v>264</v>
      </c>
      <c r="E158" s="193" t="s">
        <v>141</v>
      </c>
      <c r="F158" s="482"/>
      <c r="G158" s="183" t="s">
        <v>127</v>
      </c>
      <c r="H158" s="438"/>
      <c r="I158" s="163"/>
      <c r="J158" s="203"/>
      <c r="K158" s="203"/>
      <c r="L158" s="211"/>
      <c r="M158" s="211"/>
      <c r="N158" s="211"/>
      <c r="O158" s="211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</row>
    <row r="159" spans="1:28" s="335" customFormat="1" ht="36" hidden="1" customHeight="1">
      <c r="A159" s="406"/>
      <c r="B159" s="398"/>
      <c r="C159" s="196">
        <v>129</v>
      </c>
      <c r="D159" s="353" t="s">
        <v>265</v>
      </c>
      <c r="E159" s="193" t="s">
        <v>141</v>
      </c>
      <c r="F159" s="482"/>
      <c r="G159" s="183" t="s">
        <v>127</v>
      </c>
      <c r="H159" s="438"/>
      <c r="I159" s="163"/>
      <c r="J159" s="203"/>
      <c r="K159" s="203"/>
      <c r="L159" s="211"/>
      <c r="M159" s="211"/>
      <c r="N159" s="211"/>
      <c r="O159" s="211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</row>
    <row r="160" spans="1:28" s="335" customFormat="1" ht="36" hidden="1" customHeight="1">
      <c r="A160" s="406"/>
      <c r="B160" s="398"/>
      <c r="C160" s="159">
        <v>130</v>
      </c>
      <c r="D160" s="354" t="s">
        <v>266</v>
      </c>
      <c r="E160" s="193" t="s">
        <v>141</v>
      </c>
      <c r="F160" s="482"/>
      <c r="G160" s="183" t="s">
        <v>127</v>
      </c>
      <c r="H160" s="438"/>
      <c r="I160" s="163"/>
      <c r="J160" s="203"/>
      <c r="K160" s="203"/>
      <c r="L160" s="211"/>
      <c r="M160" s="211"/>
      <c r="N160" s="211"/>
      <c r="O160" s="211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</row>
    <row r="161" spans="1:28" s="335" customFormat="1" ht="24" hidden="1" customHeight="1">
      <c r="A161" s="406"/>
      <c r="B161" s="398"/>
      <c r="C161" s="196">
        <v>131</v>
      </c>
      <c r="D161" s="355" t="s">
        <v>267</v>
      </c>
      <c r="E161" s="341" t="s">
        <v>185</v>
      </c>
      <c r="F161" s="495"/>
      <c r="G161" s="183" t="s">
        <v>127</v>
      </c>
      <c r="H161" s="438"/>
      <c r="I161" s="163"/>
      <c r="J161" s="203"/>
      <c r="K161" s="203"/>
      <c r="L161" s="211"/>
      <c r="M161" s="211"/>
      <c r="N161" s="211"/>
      <c r="O161" s="211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</row>
    <row r="162" spans="1:28" s="335" customFormat="1" ht="24" hidden="1" customHeight="1">
      <c r="A162" s="406"/>
      <c r="B162" s="398"/>
      <c r="C162" s="159">
        <v>132</v>
      </c>
      <c r="D162" s="353" t="s">
        <v>268</v>
      </c>
      <c r="E162" s="341" t="s">
        <v>144</v>
      </c>
      <c r="F162" s="495"/>
      <c r="G162" s="183" t="s">
        <v>127</v>
      </c>
      <c r="H162" s="438"/>
      <c r="I162" s="163"/>
      <c r="J162" s="203"/>
      <c r="K162" s="203"/>
      <c r="L162" s="211"/>
      <c r="M162" s="211"/>
      <c r="N162" s="211"/>
      <c r="O162" s="211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</row>
    <row r="163" spans="1:28" s="335" customFormat="1" ht="24" hidden="1" customHeight="1">
      <c r="A163" s="406"/>
      <c r="B163" s="398"/>
      <c r="C163" s="196">
        <v>133</v>
      </c>
      <c r="D163" s="353" t="s">
        <v>269</v>
      </c>
      <c r="E163" s="341" t="s">
        <v>144</v>
      </c>
      <c r="F163" s="495"/>
      <c r="G163" s="183" t="s">
        <v>127</v>
      </c>
      <c r="H163" s="438"/>
      <c r="I163" s="163"/>
      <c r="J163" s="203"/>
      <c r="K163" s="203"/>
      <c r="L163" s="211"/>
      <c r="M163" s="211"/>
      <c r="N163" s="211"/>
      <c r="O163" s="211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</row>
    <row r="164" spans="1:28" s="335" customFormat="1" ht="24" hidden="1" customHeight="1">
      <c r="A164" s="406"/>
      <c r="B164" s="398"/>
      <c r="C164" s="159">
        <v>134</v>
      </c>
      <c r="D164" s="353" t="s">
        <v>270</v>
      </c>
      <c r="E164" s="341" t="s">
        <v>144</v>
      </c>
      <c r="F164" s="495"/>
      <c r="G164" s="183" t="s">
        <v>127</v>
      </c>
      <c r="H164" s="438"/>
      <c r="I164" s="163"/>
      <c r="J164" s="203"/>
      <c r="K164" s="203"/>
      <c r="L164" s="211"/>
      <c r="M164" s="211"/>
      <c r="N164" s="211"/>
      <c r="O164" s="211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</row>
    <row r="165" spans="1:28" s="335" customFormat="1" ht="24" hidden="1" customHeight="1">
      <c r="A165" s="406"/>
      <c r="B165" s="398"/>
      <c r="C165" s="196">
        <v>135</v>
      </c>
      <c r="D165" s="353" t="s">
        <v>271</v>
      </c>
      <c r="E165" s="341" t="s">
        <v>144</v>
      </c>
      <c r="F165" s="495"/>
      <c r="G165" s="183" t="s">
        <v>127</v>
      </c>
      <c r="H165" s="438"/>
      <c r="I165" s="163"/>
      <c r="J165" s="203"/>
      <c r="K165" s="203"/>
      <c r="L165" s="211"/>
      <c r="M165" s="211"/>
      <c r="N165" s="211"/>
      <c r="O165" s="211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</row>
    <row r="166" spans="1:28" s="335" customFormat="1" ht="24" hidden="1" customHeight="1">
      <c r="A166" s="406"/>
      <c r="B166" s="398"/>
      <c r="C166" s="159">
        <v>136</v>
      </c>
      <c r="D166" s="353" t="s">
        <v>272</v>
      </c>
      <c r="E166" s="341" t="s">
        <v>144</v>
      </c>
      <c r="F166" s="495"/>
      <c r="G166" s="183" t="s">
        <v>127</v>
      </c>
      <c r="H166" s="438"/>
      <c r="I166" s="163"/>
      <c r="J166" s="203"/>
      <c r="K166" s="203"/>
      <c r="L166" s="211"/>
      <c r="M166" s="211"/>
      <c r="N166" s="211"/>
      <c r="O166" s="211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</row>
    <row r="167" spans="1:28" s="335" customFormat="1" ht="24" hidden="1" customHeight="1">
      <c r="A167" s="406"/>
      <c r="B167" s="398"/>
      <c r="C167" s="196">
        <v>137</v>
      </c>
      <c r="D167" s="353" t="s">
        <v>273</v>
      </c>
      <c r="E167" s="341" t="s">
        <v>144</v>
      </c>
      <c r="F167" s="495"/>
      <c r="G167" s="183" t="s">
        <v>127</v>
      </c>
      <c r="H167" s="438"/>
      <c r="I167" s="163"/>
      <c r="J167" s="203"/>
      <c r="K167" s="203"/>
      <c r="L167" s="211"/>
      <c r="M167" s="211"/>
      <c r="N167" s="211"/>
      <c r="O167" s="211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</row>
    <row r="168" spans="1:28" s="335" customFormat="1" ht="24" hidden="1" customHeight="1">
      <c r="A168" s="406"/>
      <c r="B168" s="398"/>
      <c r="C168" s="159">
        <v>138</v>
      </c>
      <c r="D168" s="353" t="s">
        <v>274</v>
      </c>
      <c r="E168" s="341" t="s">
        <v>144</v>
      </c>
      <c r="F168" s="495"/>
      <c r="G168" s="183" t="s">
        <v>127</v>
      </c>
      <c r="H168" s="438"/>
      <c r="I168" s="163"/>
      <c r="J168" s="203"/>
      <c r="K168" s="203"/>
      <c r="L168" s="211"/>
      <c r="M168" s="211"/>
      <c r="N168" s="211"/>
      <c r="O168" s="211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</row>
    <row r="169" spans="1:28" s="335" customFormat="1" ht="24" hidden="1" customHeight="1">
      <c r="A169" s="406"/>
      <c r="B169" s="398"/>
      <c r="C169" s="196">
        <v>139</v>
      </c>
      <c r="D169" s="353" t="s">
        <v>275</v>
      </c>
      <c r="E169" s="341" t="s">
        <v>144</v>
      </c>
      <c r="F169" s="495"/>
      <c r="G169" s="183" t="s">
        <v>127</v>
      </c>
      <c r="H169" s="438"/>
      <c r="I169" s="163"/>
      <c r="J169" s="203"/>
      <c r="K169" s="203"/>
      <c r="L169" s="211"/>
      <c r="M169" s="211"/>
      <c r="N169" s="211"/>
      <c r="O169" s="211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</row>
    <row r="170" spans="1:28" s="335" customFormat="1" ht="24" hidden="1" customHeight="1">
      <c r="A170" s="406"/>
      <c r="B170" s="398"/>
      <c r="C170" s="159">
        <v>140</v>
      </c>
      <c r="D170" s="353" t="s">
        <v>276</v>
      </c>
      <c r="E170" s="341" t="s">
        <v>144</v>
      </c>
      <c r="F170" s="495"/>
      <c r="G170" s="183" t="s">
        <v>127</v>
      </c>
      <c r="H170" s="438"/>
      <c r="I170" s="163"/>
      <c r="J170" s="203"/>
      <c r="K170" s="203"/>
      <c r="L170" s="211"/>
      <c r="M170" s="211"/>
      <c r="N170" s="211"/>
      <c r="O170" s="211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</row>
    <row r="171" spans="1:28" s="335" customFormat="1" ht="24" hidden="1" customHeight="1">
      <c r="A171" s="406"/>
      <c r="B171" s="398"/>
      <c r="C171" s="196">
        <v>141</v>
      </c>
      <c r="D171" s="353" t="s">
        <v>277</v>
      </c>
      <c r="E171" s="341" t="s">
        <v>144</v>
      </c>
      <c r="F171" s="495"/>
      <c r="G171" s="183" t="s">
        <v>127</v>
      </c>
      <c r="H171" s="438"/>
      <c r="I171" s="163"/>
      <c r="J171" s="203"/>
      <c r="K171" s="203"/>
      <c r="L171" s="211"/>
      <c r="M171" s="211"/>
      <c r="N171" s="211"/>
      <c r="O171" s="211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</row>
    <row r="172" spans="1:28" s="335" customFormat="1" ht="24" hidden="1" customHeight="1">
      <c r="A172" s="406"/>
      <c r="B172" s="398"/>
      <c r="C172" s="159">
        <v>142</v>
      </c>
      <c r="D172" s="353" t="s">
        <v>282</v>
      </c>
      <c r="E172" s="341" t="s">
        <v>146</v>
      </c>
      <c r="F172" s="495"/>
      <c r="G172" s="183" t="s">
        <v>127</v>
      </c>
      <c r="H172" s="438"/>
      <c r="I172" s="163"/>
      <c r="J172" s="203"/>
      <c r="K172" s="203"/>
      <c r="L172" s="211"/>
      <c r="M172" s="211"/>
      <c r="N172" s="211"/>
      <c r="O172" s="211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</row>
    <row r="173" spans="1:28" s="335" customFormat="1" ht="24" hidden="1" customHeight="1">
      <c r="A173" s="406"/>
      <c r="B173" s="398"/>
      <c r="C173" s="196">
        <v>143</v>
      </c>
      <c r="D173" s="353" t="s">
        <v>283</v>
      </c>
      <c r="E173" s="341" t="s">
        <v>146</v>
      </c>
      <c r="F173" s="495"/>
      <c r="G173" s="183" t="s">
        <v>127</v>
      </c>
      <c r="H173" s="438"/>
      <c r="I173" s="163"/>
      <c r="J173" s="203"/>
      <c r="K173" s="203"/>
      <c r="L173" s="211"/>
      <c r="M173" s="211"/>
      <c r="N173" s="211"/>
      <c r="O173" s="211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</row>
    <row r="174" spans="1:28" s="335" customFormat="1" ht="24" hidden="1" customHeight="1">
      <c r="A174" s="406"/>
      <c r="B174" s="398"/>
      <c r="C174" s="159">
        <v>144</v>
      </c>
      <c r="D174" s="353" t="s">
        <v>284</v>
      </c>
      <c r="E174" s="341" t="s">
        <v>146</v>
      </c>
      <c r="F174" s="495"/>
      <c r="G174" s="183" t="s">
        <v>127</v>
      </c>
      <c r="H174" s="438"/>
      <c r="I174" s="163"/>
      <c r="J174" s="203"/>
      <c r="K174" s="203"/>
      <c r="L174" s="211"/>
      <c r="M174" s="211"/>
      <c r="N174" s="211"/>
      <c r="O174" s="211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</row>
    <row r="175" spans="1:28" s="335" customFormat="1" ht="24" hidden="1" customHeight="1">
      <c r="A175" s="406"/>
      <c r="B175" s="398"/>
      <c r="C175" s="196">
        <v>145</v>
      </c>
      <c r="D175" s="353" t="s">
        <v>285</v>
      </c>
      <c r="E175" s="341" t="s">
        <v>146</v>
      </c>
      <c r="F175" s="495"/>
      <c r="G175" s="183" t="s">
        <v>127</v>
      </c>
      <c r="H175" s="438"/>
      <c r="I175" s="163"/>
      <c r="J175" s="203"/>
      <c r="K175" s="203"/>
      <c r="L175" s="211"/>
      <c r="M175" s="211"/>
      <c r="N175" s="211"/>
      <c r="O175" s="211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</row>
    <row r="176" spans="1:28" s="335" customFormat="1" ht="24" hidden="1" customHeight="1">
      <c r="A176" s="406"/>
      <c r="B176" s="398"/>
      <c r="C176" s="159">
        <v>146</v>
      </c>
      <c r="D176" s="353" t="s">
        <v>286</v>
      </c>
      <c r="E176" s="341" t="s">
        <v>146</v>
      </c>
      <c r="F176" s="495"/>
      <c r="G176" s="183" t="s">
        <v>127</v>
      </c>
      <c r="H176" s="438"/>
      <c r="I176" s="163"/>
      <c r="J176" s="203"/>
      <c r="K176" s="203"/>
      <c r="L176" s="211"/>
      <c r="M176" s="211"/>
      <c r="N176" s="211"/>
      <c r="O176" s="211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</row>
    <row r="177" spans="1:28" s="335" customFormat="1" ht="24" hidden="1" customHeight="1">
      <c r="A177" s="406"/>
      <c r="B177" s="398"/>
      <c r="C177" s="196">
        <v>147</v>
      </c>
      <c r="D177" s="353" t="s">
        <v>287</v>
      </c>
      <c r="E177" s="341" t="s">
        <v>146</v>
      </c>
      <c r="F177" s="495"/>
      <c r="G177" s="183" t="s">
        <v>127</v>
      </c>
      <c r="H177" s="438"/>
      <c r="I177" s="163"/>
      <c r="J177" s="203"/>
      <c r="K177" s="203"/>
      <c r="L177" s="211"/>
      <c r="M177" s="211"/>
      <c r="N177" s="211"/>
      <c r="O177" s="211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</row>
    <row r="178" spans="1:28" s="335" customFormat="1" ht="24" hidden="1" customHeight="1">
      <c r="A178" s="406"/>
      <c r="B178" s="398"/>
      <c r="C178" s="159">
        <v>148</v>
      </c>
      <c r="D178" s="353" t="s">
        <v>288</v>
      </c>
      <c r="E178" s="341" t="s">
        <v>146</v>
      </c>
      <c r="F178" s="495"/>
      <c r="G178" s="183" t="s">
        <v>127</v>
      </c>
      <c r="H178" s="438"/>
      <c r="I178" s="163"/>
      <c r="J178" s="203"/>
      <c r="K178" s="203"/>
      <c r="L178" s="211"/>
      <c r="M178" s="211"/>
      <c r="N178" s="211"/>
      <c r="O178" s="211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</row>
    <row r="179" spans="1:28" s="335" customFormat="1" ht="24" hidden="1" customHeight="1">
      <c r="A179" s="406"/>
      <c r="B179" s="398"/>
      <c r="C179" s="196">
        <v>149</v>
      </c>
      <c r="D179" s="353" t="s">
        <v>289</v>
      </c>
      <c r="E179" s="341" t="s">
        <v>146</v>
      </c>
      <c r="F179" s="495"/>
      <c r="G179" s="183" t="s">
        <v>127</v>
      </c>
      <c r="H179" s="438"/>
      <c r="I179" s="163"/>
      <c r="J179" s="203"/>
      <c r="K179" s="203"/>
      <c r="L179" s="211"/>
      <c r="M179" s="211"/>
      <c r="N179" s="211"/>
      <c r="O179" s="211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</row>
    <row r="180" spans="1:28" s="335" customFormat="1" ht="24" hidden="1" customHeight="1">
      <c r="A180" s="406"/>
      <c r="B180" s="398"/>
      <c r="C180" s="159">
        <v>150</v>
      </c>
      <c r="D180" s="353" t="s">
        <v>290</v>
      </c>
      <c r="E180" s="341" t="s">
        <v>146</v>
      </c>
      <c r="F180" s="495"/>
      <c r="G180" s="183" t="s">
        <v>127</v>
      </c>
      <c r="H180" s="438"/>
      <c r="I180" s="163"/>
      <c r="J180" s="203"/>
      <c r="K180" s="203"/>
      <c r="L180" s="211"/>
      <c r="M180" s="211"/>
      <c r="N180" s="211"/>
      <c r="O180" s="211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</row>
    <row r="181" spans="1:28" s="335" customFormat="1" ht="24" hidden="1" customHeight="1">
      <c r="A181" s="406"/>
      <c r="B181" s="398"/>
      <c r="C181" s="196">
        <v>151</v>
      </c>
      <c r="D181" s="354" t="s">
        <v>291</v>
      </c>
      <c r="E181" s="344" t="s">
        <v>146</v>
      </c>
      <c r="F181" s="495"/>
      <c r="G181" s="183" t="s">
        <v>127</v>
      </c>
      <c r="H181" s="438"/>
      <c r="I181" s="163"/>
      <c r="J181" s="203"/>
      <c r="K181" s="203"/>
      <c r="L181" s="211"/>
      <c r="M181" s="211"/>
      <c r="N181" s="211"/>
      <c r="O181" s="211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</row>
    <row r="182" spans="1:28" s="335" customFormat="1" ht="13.5" hidden="1" customHeight="1">
      <c r="A182" s="406"/>
      <c r="B182" s="398"/>
      <c r="C182" s="159">
        <v>152</v>
      </c>
      <c r="D182" s="355" t="s">
        <v>196</v>
      </c>
      <c r="E182" s="341" t="s">
        <v>117</v>
      </c>
      <c r="F182" s="495"/>
      <c r="G182" s="183" t="s">
        <v>127</v>
      </c>
      <c r="H182" s="438"/>
      <c r="I182" s="163"/>
      <c r="J182" s="203"/>
      <c r="K182" s="203"/>
      <c r="L182" s="211"/>
      <c r="M182" s="211"/>
      <c r="N182" s="211"/>
      <c r="O182" s="211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</row>
    <row r="183" spans="1:28" s="335" customFormat="1" ht="13.5" hidden="1" customHeight="1">
      <c r="A183" s="406"/>
      <c r="B183" s="398"/>
      <c r="C183" s="196">
        <v>153</v>
      </c>
      <c r="D183" s="355" t="s">
        <v>197</v>
      </c>
      <c r="E183" s="341" t="s">
        <v>117</v>
      </c>
      <c r="F183" s="495"/>
      <c r="G183" s="183" t="s">
        <v>127</v>
      </c>
      <c r="H183" s="438"/>
      <c r="I183" s="163"/>
      <c r="J183" s="203"/>
      <c r="K183" s="203"/>
      <c r="L183" s="211"/>
      <c r="M183" s="211"/>
      <c r="N183" s="211"/>
      <c r="O183" s="211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</row>
    <row r="184" spans="1:28" s="335" customFormat="1" ht="13.5" hidden="1" customHeight="1">
      <c r="A184" s="406"/>
      <c r="B184" s="398"/>
      <c r="C184" s="159">
        <v>154</v>
      </c>
      <c r="D184" s="355" t="s">
        <v>198</v>
      </c>
      <c r="E184" s="341" t="s">
        <v>117</v>
      </c>
      <c r="F184" s="495"/>
      <c r="G184" s="183" t="s">
        <v>127</v>
      </c>
      <c r="H184" s="438"/>
      <c r="I184" s="163"/>
      <c r="J184" s="203"/>
      <c r="K184" s="203"/>
      <c r="L184" s="211"/>
      <c r="M184" s="211"/>
      <c r="N184" s="211"/>
      <c r="O184" s="211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</row>
    <row r="185" spans="1:28" s="335" customFormat="1" ht="13.5" hidden="1" customHeight="1">
      <c r="A185" s="406"/>
      <c r="B185" s="398"/>
      <c r="C185" s="196">
        <v>155</v>
      </c>
      <c r="D185" s="355" t="s">
        <v>199</v>
      </c>
      <c r="E185" s="341" t="s">
        <v>117</v>
      </c>
      <c r="F185" s="495"/>
      <c r="G185" s="183" t="s">
        <v>127</v>
      </c>
      <c r="H185" s="438"/>
      <c r="I185" s="163"/>
      <c r="J185" s="203"/>
      <c r="K185" s="203"/>
      <c r="L185" s="211"/>
      <c r="M185" s="211"/>
      <c r="N185" s="211"/>
      <c r="O185" s="211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</row>
    <row r="186" spans="1:28" s="335" customFormat="1" ht="13.5" hidden="1" customHeight="1">
      <c r="A186" s="406"/>
      <c r="B186" s="398"/>
      <c r="C186" s="159">
        <v>156</v>
      </c>
      <c r="D186" s="355" t="s">
        <v>200</v>
      </c>
      <c r="E186" s="341" t="s">
        <v>117</v>
      </c>
      <c r="F186" s="495"/>
      <c r="G186" s="183" t="s">
        <v>127</v>
      </c>
      <c r="H186" s="438"/>
      <c r="I186" s="163"/>
      <c r="J186" s="203"/>
      <c r="K186" s="203"/>
      <c r="L186" s="211"/>
      <c r="M186" s="211"/>
      <c r="N186" s="211"/>
      <c r="O186" s="211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</row>
    <row r="187" spans="1:28" s="335" customFormat="1" ht="13.5" hidden="1" customHeight="1">
      <c r="A187" s="406"/>
      <c r="B187" s="398"/>
      <c r="C187" s="196">
        <v>157</v>
      </c>
      <c r="D187" s="355" t="s">
        <v>201</v>
      </c>
      <c r="E187" s="341" t="s">
        <v>117</v>
      </c>
      <c r="F187" s="495"/>
      <c r="G187" s="183" t="s">
        <v>127</v>
      </c>
      <c r="H187" s="438"/>
      <c r="I187" s="163"/>
      <c r="J187" s="203"/>
      <c r="K187" s="203"/>
      <c r="L187" s="211"/>
      <c r="M187" s="211"/>
      <c r="N187" s="211"/>
      <c r="O187" s="211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</row>
    <row r="188" spans="1:28" s="335" customFormat="1" ht="13.5" hidden="1" customHeight="1">
      <c r="A188" s="406"/>
      <c r="B188" s="398"/>
      <c r="C188" s="159">
        <v>158</v>
      </c>
      <c r="D188" s="355" t="s">
        <v>202</v>
      </c>
      <c r="E188" s="341" t="s">
        <v>117</v>
      </c>
      <c r="F188" s="495"/>
      <c r="G188" s="183" t="s">
        <v>127</v>
      </c>
      <c r="H188" s="438"/>
      <c r="I188" s="163"/>
      <c r="J188" s="203"/>
      <c r="K188" s="203"/>
      <c r="L188" s="211"/>
      <c r="M188" s="211"/>
      <c r="N188" s="211"/>
      <c r="O188" s="211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</row>
    <row r="189" spans="1:28" s="335" customFormat="1" ht="13.5" hidden="1" customHeight="1">
      <c r="A189" s="406"/>
      <c r="B189" s="398"/>
      <c r="C189" s="196">
        <v>159</v>
      </c>
      <c r="D189" s="318" t="s">
        <v>204</v>
      </c>
      <c r="E189" s="341" t="s">
        <v>117</v>
      </c>
      <c r="F189" s="495"/>
      <c r="G189" s="183" t="s">
        <v>127</v>
      </c>
      <c r="H189" s="438"/>
      <c r="I189" s="163"/>
      <c r="J189" s="203"/>
      <c r="K189" s="203"/>
      <c r="L189" s="211"/>
      <c r="M189" s="211"/>
      <c r="N189" s="211"/>
      <c r="O189" s="211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</row>
    <row r="190" spans="1:28" s="335" customFormat="1" ht="13.5" hidden="1" customHeight="1" thickBot="1">
      <c r="A190" s="406"/>
      <c r="B190" s="398"/>
      <c r="C190" s="159">
        <v>160</v>
      </c>
      <c r="D190" s="345" t="s">
        <v>203</v>
      </c>
      <c r="E190" s="346" t="s">
        <v>117</v>
      </c>
      <c r="F190" s="495"/>
      <c r="G190" s="183" t="s">
        <v>127</v>
      </c>
      <c r="H190" s="438"/>
      <c r="I190" s="163"/>
      <c r="J190" s="203"/>
      <c r="K190" s="203"/>
      <c r="L190" s="211"/>
      <c r="M190" s="211"/>
      <c r="N190" s="211"/>
      <c r="O190" s="211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</row>
    <row r="191" spans="1:28" ht="13.5" hidden="1" customHeight="1" thickBot="1">
      <c r="A191" s="407"/>
      <c r="B191" s="411"/>
      <c r="C191" s="189"/>
      <c r="D191" s="391" t="s">
        <v>56</v>
      </c>
      <c r="E191" s="392"/>
      <c r="F191" s="498"/>
      <c r="G191" s="190"/>
      <c r="H191" s="440">
        <f>SUM(H117:H188)</f>
        <v>0</v>
      </c>
      <c r="I191" s="163"/>
      <c r="J191" s="203"/>
      <c r="K191" s="203"/>
      <c r="L191" s="211"/>
      <c r="M191" s="211"/>
      <c r="N191" s="211"/>
      <c r="O191" s="211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</row>
    <row r="192" spans="1:28" ht="13.5" hidden="1" customHeight="1" thickBot="1">
      <c r="A192" s="397">
        <v>2</v>
      </c>
      <c r="B192" s="399" t="s">
        <v>57</v>
      </c>
      <c r="C192" s="185"/>
      <c r="D192" s="186" t="s">
        <v>124</v>
      </c>
      <c r="E192" s="187"/>
      <c r="F192" s="499"/>
      <c r="G192" s="188"/>
      <c r="H192" s="447"/>
      <c r="I192" s="163"/>
      <c r="J192" s="203"/>
      <c r="K192" s="203"/>
      <c r="L192" s="211"/>
      <c r="M192" s="211"/>
      <c r="N192" s="211"/>
      <c r="O192" s="211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</row>
    <row r="193" spans="1:28" ht="13.5" hidden="1" customHeight="1" thickBot="1">
      <c r="A193" s="411"/>
      <c r="B193" s="421"/>
      <c r="C193" s="162"/>
      <c r="D193" s="422" t="s">
        <v>60</v>
      </c>
      <c r="E193" s="388"/>
      <c r="F193" s="477"/>
      <c r="G193" s="423"/>
      <c r="H193" s="448">
        <f>SUM(H192)</f>
        <v>0</v>
      </c>
      <c r="I193" s="163"/>
      <c r="J193" s="203"/>
      <c r="K193" s="203"/>
      <c r="L193" s="211"/>
      <c r="M193" s="211"/>
      <c r="N193" s="211"/>
      <c r="O193" s="211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</row>
    <row r="194" spans="1:28" ht="13.5" hidden="1" customHeight="1" thickBot="1">
      <c r="A194" s="397">
        <v>3</v>
      </c>
      <c r="B194" s="399" t="s">
        <v>61</v>
      </c>
      <c r="C194" s="159"/>
      <c r="D194" s="165" t="s">
        <v>124</v>
      </c>
      <c r="E194" s="166"/>
      <c r="F194" s="500"/>
      <c r="G194" s="167"/>
      <c r="H194" s="449"/>
      <c r="I194" s="163"/>
      <c r="J194" s="203"/>
      <c r="K194" s="203"/>
      <c r="L194" s="211"/>
      <c r="M194" s="211"/>
      <c r="N194" s="211"/>
      <c r="O194" s="211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</row>
    <row r="195" spans="1:28" ht="13.5" hidden="1" customHeight="1" thickBot="1">
      <c r="A195" s="411"/>
      <c r="B195" s="421"/>
      <c r="C195" s="169"/>
      <c r="D195" s="422" t="s">
        <v>62</v>
      </c>
      <c r="E195" s="388"/>
      <c r="F195" s="477"/>
      <c r="G195" s="423"/>
      <c r="H195" s="448">
        <f>SUM(H194)</f>
        <v>0</v>
      </c>
      <c r="I195" s="163"/>
      <c r="J195" s="203"/>
      <c r="K195" s="203"/>
      <c r="L195" s="211"/>
      <c r="M195" s="211"/>
      <c r="N195" s="211"/>
      <c r="O195" s="211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</row>
    <row r="196" spans="1:28" ht="13.5" hidden="1" customHeight="1">
      <c r="A196" s="398"/>
      <c r="B196" s="398"/>
      <c r="C196" s="159"/>
      <c r="D196" s="43"/>
      <c r="E196" s="160"/>
      <c r="F196" s="501"/>
      <c r="G196" s="197"/>
      <c r="H196" s="439"/>
      <c r="I196" s="163"/>
      <c r="J196" s="203"/>
      <c r="K196" s="203"/>
      <c r="L196" s="211"/>
      <c r="M196" s="211"/>
      <c r="N196" s="211"/>
      <c r="O196" s="211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</row>
    <row r="197" spans="1:28" ht="13.5" hidden="1" customHeight="1">
      <c r="A197" s="398"/>
      <c r="B197" s="398"/>
      <c r="C197" s="159"/>
      <c r="D197" s="43"/>
      <c r="E197" s="160"/>
      <c r="F197" s="491"/>
      <c r="G197" s="45"/>
      <c r="H197" s="439"/>
      <c r="I197" s="163"/>
      <c r="J197" s="203"/>
      <c r="K197" s="203"/>
      <c r="L197" s="211"/>
      <c r="M197" s="211"/>
      <c r="N197" s="211"/>
      <c r="O197" s="211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</row>
    <row r="198" spans="1:28" ht="13.5" hidden="1" customHeight="1" thickBot="1">
      <c r="A198" s="398"/>
      <c r="B198" s="398"/>
      <c r="C198" s="159"/>
      <c r="D198" s="43"/>
      <c r="E198" s="160"/>
      <c r="F198" s="491"/>
      <c r="G198" s="45"/>
      <c r="H198" s="439"/>
      <c r="I198" s="163"/>
      <c r="J198" s="203"/>
      <c r="K198" s="203"/>
      <c r="L198" s="211"/>
      <c r="M198" s="211"/>
      <c r="N198" s="211"/>
      <c r="O198" s="211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</row>
    <row r="199" spans="1:28" ht="13.5" hidden="1" customHeight="1" thickBot="1">
      <c r="A199" s="424">
        <v>4</v>
      </c>
      <c r="B199" s="425" t="s">
        <v>63</v>
      </c>
      <c r="C199" s="156"/>
      <c r="D199" s="157" t="s">
        <v>124</v>
      </c>
      <c r="E199" s="168"/>
      <c r="F199" s="487"/>
      <c r="G199" s="158"/>
      <c r="H199" s="450"/>
      <c r="I199" s="163"/>
      <c r="J199" s="203"/>
      <c r="K199" s="203"/>
      <c r="L199" s="211"/>
      <c r="M199" s="211"/>
      <c r="N199" s="211"/>
      <c r="O199" s="211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</row>
    <row r="200" spans="1:28" ht="13.5" hidden="1" customHeight="1" thickBot="1">
      <c r="A200" s="407"/>
      <c r="B200" s="411"/>
      <c r="C200" s="169"/>
      <c r="D200" s="426" t="s">
        <v>70</v>
      </c>
      <c r="E200" s="427"/>
      <c r="F200" s="488"/>
      <c r="G200" s="428"/>
      <c r="H200" s="451">
        <f>SUM(H196:H199)</f>
        <v>0</v>
      </c>
      <c r="I200" s="163"/>
      <c r="J200" s="203"/>
      <c r="K200" s="203"/>
      <c r="L200" s="211"/>
      <c r="M200" s="211"/>
      <c r="N200" s="211"/>
      <c r="O200" s="211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</row>
    <row r="201" spans="1:28" ht="13.5" hidden="1" customHeight="1">
      <c r="A201" s="432">
        <v>5</v>
      </c>
      <c r="B201" s="398" t="s">
        <v>131</v>
      </c>
      <c r="C201" s="159"/>
      <c r="D201" s="43"/>
      <c r="E201" s="160"/>
      <c r="F201" s="491"/>
      <c r="G201" s="45"/>
      <c r="H201" s="439"/>
      <c r="I201" s="163"/>
      <c r="J201" s="203"/>
      <c r="K201" s="203"/>
      <c r="L201" s="211"/>
      <c r="M201" s="211"/>
      <c r="N201" s="211"/>
      <c r="O201" s="211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</row>
    <row r="202" spans="1:28" ht="13.5" hidden="1" customHeight="1">
      <c r="A202" s="432"/>
      <c r="B202" s="398"/>
      <c r="C202" s="159"/>
      <c r="D202" s="43"/>
      <c r="E202" s="160"/>
      <c r="F202" s="491"/>
      <c r="G202" s="45"/>
      <c r="H202" s="439"/>
      <c r="I202" s="163"/>
      <c r="J202" s="203"/>
      <c r="K202" s="203"/>
      <c r="L202" s="211"/>
      <c r="M202" s="211"/>
      <c r="N202" s="211"/>
      <c r="O202" s="211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</row>
    <row r="203" spans="1:28" ht="13.5" hidden="1" customHeight="1" thickBot="1">
      <c r="A203" s="432"/>
      <c r="B203" s="398"/>
      <c r="C203" s="159"/>
      <c r="D203" s="43" t="s">
        <v>124</v>
      </c>
      <c r="E203" s="160"/>
      <c r="F203" s="491"/>
      <c r="G203" s="45"/>
      <c r="H203" s="439"/>
      <c r="I203" s="163"/>
      <c r="J203" s="203"/>
      <c r="K203" s="203"/>
      <c r="L203" s="211"/>
      <c r="M203" s="211"/>
      <c r="N203" s="211"/>
      <c r="O203" s="211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</row>
    <row r="204" spans="1:28" ht="13.5" hidden="1" customHeight="1" thickBot="1">
      <c r="A204" s="62"/>
      <c r="B204" s="63"/>
      <c r="C204" s="171"/>
      <c r="D204" s="172" t="s">
        <v>107</v>
      </c>
      <c r="E204" s="95"/>
      <c r="F204" s="492"/>
      <c r="G204" s="173"/>
      <c r="H204" s="444">
        <f>SUM(H201:H203)</f>
        <v>0</v>
      </c>
      <c r="I204" s="163"/>
      <c r="J204" s="203"/>
      <c r="K204" s="203"/>
      <c r="L204" s="211"/>
      <c r="M204" s="211"/>
      <c r="N204" s="211"/>
      <c r="O204" s="211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</row>
    <row r="205" spans="1:28" ht="14.25" hidden="1" customHeight="1">
      <c r="A205" s="433"/>
      <c r="B205" s="434"/>
      <c r="C205" s="159"/>
      <c r="D205" s="43"/>
      <c r="E205" s="160"/>
      <c r="F205" s="491"/>
      <c r="G205" s="45"/>
      <c r="H205" s="439"/>
      <c r="I205" s="163"/>
      <c r="J205" s="203"/>
      <c r="K205" s="203"/>
      <c r="L205" s="211"/>
      <c r="M205" s="211"/>
      <c r="N205" s="211"/>
      <c r="O205" s="211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</row>
    <row r="206" spans="1:28" ht="14.25" hidden="1" customHeight="1">
      <c r="A206" s="400"/>
      <c r="B206" s="402"/>
      <c r="C206" s="159"/>
      <c r="D206" s="43"/>
      <c r="E206" s="160"/>
      <c r="F206" s="491"/>
      <c r="G206" s="45"/>
      <c r="H206" s="439"/>
      <c r="I206" s="163"/>
      <c r="J206" s="203"/>
      <c r="K206" s="203"/>
      <c r="L206" s="211"/>
      <c r="M206" s="211"/>
      <c r="N206" s="211"/>
      <c r="O206" s="211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</row>
    <row r="207" spans="1:28" ht="14.25" hidden="1" customHeight="1">
      <c r="A207" s="400"/>
      <c r="B207" s="402"/>
      <c r="C207" s="159"/>
      <c r="D207" s="43"/>
      <c r="E207" s="160"/>
      <c r="F207" s="491"/>
      <c r="G207" s="45"/>
      <c r="H207" s="439"/>
      <c r="I207" s="163"/>
      <c r="J207" s="203"/>
      <c r="K207" s="203"/>
      <c r="L207" s="211"/>
      <c r="M207" s="211"/>
      <c r="N207" s="211"/>
      <c r="O207" s="211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</row>
    <row r="208" spans="1:28" ht="14.25" hidden="1" customHeight="1" thickBot="1">
      <c r="A208" s="400"/>
      <c r="B208" s="402"/>
      <c r="C208" s="181"/>
      <c r="D208" s="182"/>
      <c r="E208" s="192"/>
      <c r="F208" s="481"/>
      <c r="G208" s="184"/>
      <c r="H208" s="452"/>
      <c r="I208" s="163"/>
      <c r="J208" s="203"/>
      <c r="K208" s="203"/>
      <c r="L208" s="211"/>
      <c r="M208" s="211"/>
      <c r="N208" s="211"/>
      <c r="O208" s="211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</row>
    <row r="209" spans="1:28" s="213" customFormat="1" ht="30.75" hidden="1" customHeight="1" thickBot="1">
      <c r="A209" s="224"/>
      <c r="B209" s="225" t="s">
        <v>108</v>
      </c>
      <c r="C209" s="226"/>
      <c r="D209" s="391" t="s">
        <v>129</v>
      </c>
      <c r="E209" s="227"/>
      <c r="F209" s="502"/>
      <c r="G209" s="228"/>
      <c r="H209" s="453">
        <f>+H204+H200+H195+H193+H191</f>
        <v>0</v>
      </c>
      <c r="I209" s="163"/>
      <c r="J209" s="203"/>
      <c r="K209" s="203"/>
      <c r="L209" s="211"/>
      <c r="M209" s="211"/>
      <c r="N209" s="211"/>
      <c r="O209" s="211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</row>
    <row r="210" spans="1:28" s="223" customFormat="1" ht="30.75" customHeight="1" thickBot="1">
      <c r="A210" s="214"/>
      <c r="B210" s="215"/>
      <c r="C210" s="216"/>
      <c r="D210" s="217"/>
      <c r="E210" s="218"/>
      <c r="F210" s="503"/>
      <c r="G210" s="219"/>
      <c r="H210" s="454"/>
      <c r="I210" s="220"/>
      <c r="J210" s="221"/>
      <c r="K210" s="221"/>
      <c r="L210" s="222"/>
      <c r="M210" s="222"/>
      <c r="N210" s="222"/>
      <c r="O210" s="222"/>
      <c r="P210" s="221"/>
      <c r="Q210" s="221"/>
      <c r="R210" s="221"/>
      <c r="S210" s="221"/>
      <c r="T210" s="221"/>
      <c r="U210" s="221"/>
      <c r="V210" s="221"/>
      <c r="W210" s="221"/>
      <c r="X210" s="221"/>
      <c r="Y210" s="221"/>
      <c r="Z210" s="221"/>
      <c r="AA210" s="221"/>
      <c r="AB210" s="221"/>
    </row>
    <row r="211" spans="1:28" ht="40.5" customHeight="1" thickBot="1">
      <c r="A211" s="430" t="s">
        <v>109</v>
      </c>
      <c r="B211" s="431"/>
      <c r="C211" s="431"/>
      <c r="D211" s="431"/>
      <c r="E211" s="431"/>
      <c r="F211" s="431"/>
      <c r="G211" s="537"/>
      <c r="H211" s="521">
        <f>+H209+H111</f>
        <v>95039100</v>
      </c>
      <c r="I211" s="163"/>
      <c r="J211" s="203"/>
      <c r="K211" s="203"/>
      <c r="L211" s="211"/>
      <c r="M211" s="211"/>
      <c r="N211" s="211"/>
      <c r="O211" s="211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</row>
    <row r="212" spans="1:28" ht="13.5" customHeight="1">
      <c r="A212" s="198"/>
      <c r="B212" s="199"/>
      <c r="C212" s="198"/>
      <c r="D212" s="200"/>
      <c r="E212" s="201"/>
      <c r="F212" s="494"/>
      <c r="G212" s="202"/>
      <c r="H212" s="445"/>
      <c r="I212" s="163"/>
      <c r="J212" s="203"/>
      <c r="K212" s="203"/>
      <c r="L212" s="211"/>
      <c r="M212" s="211"/>
      <c r="N212" s="211"/>
      <c r="O212" s="211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</row>
    <row r="213" spans="1:28" s="285" customFormat="1" ht="14.25" customHeight="1">
      <c r="A213" s="286"/>
      <c r="F213" s="504"/>
      <c r="H213" s="455"/>
      <c r="J213" s="287"/>
      <c r="K213" s="288"/>
      <c r="L213" s="289"/>
      <c r="M213" s="288"/>
      <c r="N213" s="290"/>
      <c r="O213" s="291"/>
      <c r="P213" s="291"/>
      <c r="Q213" s="289"/>
      <c r="R213" s="292"/>
    </row>
    <row r="214" spans="1:28" s="285" customFormat="1" ht="14.25" customHeight="1">
      <c r="A214" s="286"/>
      <c r="F214" s="504"/>
      <c r="H214" s="455"/>
      <c r="J214" s="287"/>
      <c r="K214" s="288"/>
      <c r="L214" s="289"/>
      <c r="M214" s="288"/>
      <c r="N214" s="290"/>
      <c r="O214" s="291"/>
      <c r="P214" s="291"/>
      <c r="Q214" s="289"/>
      <c r="R214" s="292"/>
    </row>
    <row r="215" spans="1:28" s="285" customFormat="1" ht="12.75" customHeight="1">
      <c r="A215" s="286"/>
      <c r="B215" s="293" t="s">
        <v>133</v>
      </c>
      <c r="F215" s="504"/>
      <c r="H215" s="455"/>
      <c r="J215" s="294"/>
      <c r="K215" s="288"/>
      <c r="L215" s="289"/>
      <c r="M215" s="288"/>
      <c r="N215" s="290"/>
      <c r="O215" s="291"/>
      <c r="P215" s="291"/>
      <c r="Q215" s="289"/>
      <c r="R215" s="292"/>
    </row>
    <row r="216" spans="1:28" s="285" customFormat="1" ht="13.5" customHeight="1">
      <c r="A216" s="198"/>
      <c r="B216" s="199" t="s">
        <v>134</v>
      </c>
      <c r="C216" s="198"/>
      <c r="D216" s="200"/>
      <c r="E216" s="284"/>
      <c r="F216" s="505"/>
      <c r="G216" s="202"/>
      <c r="H216" s="445"/>
      <c r="I216" s="163"/>
      <c r="J216" s="295"/>
      <c r="K216" s="295"/>
      <c r="L216" s="296"/>
      <c r="M216" s="296"/>
      <c r="N216" s="296"/>
      <c r="O216" s="296"/>
      <c r="P216" s="295"/>
      <c r="Q216" s="295"/>
      <c r="R216" s="295"/>
      <c r="S216" s="295"/>
      <c r="T216" s="295"/>
      <c r="U216" s="295"/>
      <c r="V216" s="295"/>
      <c r="W216" s="295"/>
      <c r="X216" s="295"/>
      <c r="Y216" s="295"/>
      <c r="Z216" s="295"/>
      <c r="AA216" s="295"/>
      <c r="AB216" s="295"/>
    </row>
    <row r="217" spans="1:28" s="285" customFormat="1" ht="13.5" customHeight="1">
      <c r="A217" s="198"/>
      <c r="B217" s="199" t="s">
        <v>312</v>
      </c>
      <c r="C217" s="198"/>
      <c r="D217" s="200"/>
      <c r="E217" s="284"/>
      <c r="F217" s="505"/>
      <c r="G217" s="202"/>
      <c r="H217" s="445"/>
      <c r="I217" s="163"/>
      <c r="J217" s="295"/>
      <c r="K217" s="295"/>
      <c r="L217" s="296"/>
      <c r="M217" s="296"/>
      <c r="N217" s="296"/>
      <c r="O217" s="296"/>
      <c r="P217" s="295"/>
      <c r="Q217" s="295"/>
      <c r="R217" s="295"/>
      <c r="S217" s="295"/>
      <c r="T217" s="295"/>
      <c r="U217" s="295"/>
      <c r="V217" s="295"/>
      <c r="W217" s="295"/>
      <c r="X217" s="295"/>
      <c r="Y217" s="295"/>
      <c r="Z217" s="295"/>
      <c r="AA217" s="295"/>
      <c r="AB217" s="295"/>
    </row>
    <row r="218" spans="1:28" s="285" customFormat="1" ht="13.5" customHeight="1">
      <c r="A218" s="198"/>
      <c r="B218" s="199"/>
      <c r="C218" s="198"/>
      <c r="D218" s="200"/>
      <c r="E218" s="284"/>
      <c r="F218" s="505"/>
      <c r="G218" s="202"/>
      <c r="H218" s="445"/>
      <c r="I218" s="163"/>
      <c r="J218" s="295"/>
      <c r="K218" s="295"/>
      <c r="L218" s="296"/>
      <c r="M218" s="296"/>
      <c r="N218" s="296"/>
      <c r="O218" s="296"/>
      <c r="P218" s="295"/>
      <c r="Q218" s="295"/>
      <c r="R218" s="295"/>
      <c r="S218" s="295"/>
      <c r="T218" s="295"/>
      <c r="U218" s="295"/>
      <c r="V218" s="295"/>
      <c r="W218" s="295"/>
      <c r="X218" s="295"/>
      <c r="Y218" s="295"/>
      <c r="Z218" s="295"/>
      <c r="AA218" s="295"/>
      <c r="AB218" s="295"/>
    </row>
    <row r="219" spans="1:28" ht="13.5" customHeight="1">
      <c r="A219" s="198"/>
      <c r="B219" s="199"/>
      <c r="C219" s="198"/>
      <c r="D219" s="200"/>
      <c r="E219" s="201"/>
      <c r="F219" s="494"/>
      <c r="G219" s="202"/>
      <c r="H219" s="445"/>
      <c r="I219" s="163"/>
      <c r="J219" s="203"/>
      <c r="K219" s="203"/>
      <c r="L219" s="211"/>
      <c r="M219" s="211"/>
      <c r="N219" s="211"/>
      <c r="O219" s="211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</row>
    <row r="220" spans="1:28" ht="13.5" customHeight="1">
      <c r="A220" s="198"/>
      <c r="B220" s="199"/>
      <c r="C220" s="198"/>
      <c r="D220" s="200"/>
      <c r="E220" s="201"/>
      <c r="F220" s="494"/>
      <c r="G220" s="202"/>
      <c r="H220" s="445"/>
      <c r="I220" s="163"/>
      <c r="J220" s="203"/>
      <c r="K220" s="203"/>
      <c r="L220" s="211"/>
      <c r="M220" s="211"/>
      <c r="N220" s="211"/>
      <c r="O220" s="211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</row>
    <row r="221" spans="1:28" ht="13.5" customHeight="1">
      <c r="A221" s="198"/>
      <c r="B221" s="199"/>
      <c r="C221" s="198"/>
      <c r="D221" s="200"/>
      <c r="E221" s="201"/>
      <c r="F221" s="494"/>
      <c r="G221" s="202"/>
      <c r="H221" s="445"/>
      <c r="I221" s="163"/>
      <c r="J221" s="203"/>
      <c r="K221" s="203"/>
      <c r="L221" s="211"/>
      <c r="M221" s="211"/>
      <c r="N221" s="211"/>
      <c r="O221" s="211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</row>
    <row r="222" spans="1:28" ht="13.5" customHeight="1">
      <c r="A222" s="198"/>
      <c r="B222" s="199"/>
      <c r="C222" s="198"/>
      <c r="D222" s="200"/>
      <c r="E222" s="201"/>
      <c r="F222" s="494"/>
      <c r="G222" s="202"/>
      <c r="H222" s="445"/>
      <c r="I222" s="163"/>
      <c r="J222" s="203"/>
      <c r="K222" s="203"/>
      <c r="L222" s="211"/>
      <c r="M222" s="211"/>
      <c r="N222" s="211"/>
      <c r="O222" s="211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</row>
    <row r="223" spans="1:28" ht="13.5" customHeight="1">
      <c r="A223" s="198"/>
      <c r="B223" s="199"/>
      <c r="C223" s="198"/>
      <c r="D223" s="200"/>
      <c r="E223" s="201"/>
      <c r="F223" s="494"/>
      <c r="G223" s="202"/>
      <c r="H223" s="445"/>
      <c r="I223" s="163"/>
      <c r="J223" s="203"/>
      <c r="K223" s="203"/>
      <c r="L223" s="211"/>
      <c r="M223" s="211"/>
      <c r="N223" s="211"/>
      <c r="O223" s="211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</row>
    <row r="224" spans="1:28" ht="13.5" customHeight="1">
      <c r="A224" s="198"/>
      <c r="B224" s="199"/>
      <c r="C224" s="198"/>
      <c r="D224" s="200"/>
      <c r="E224" s="201"/>
      <c r="F224" s="494"/>
      <c r="G224" s="202"/>
      <c r="H224" s="445"/>
      <c r="I224" s="163"/>
      <c r="J224" s="203"/>
      <c r="K224" s="203"/>
      <c r="L224" s="211"/>
      <c r="M224" s="211"/>
      <c r="N224" s="211"/>
      <c r="O224" s="211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</row>
    <row r="225" spans="1:28" ht="13.5" customHeight="1">
      <c r="A225" s="198"/>
      <c r="B225" s="199"/>
      <c r="C225" s="198"/>
      <c r="D225" s="200"/>
      <c r="E225" s="201"/>
      <c r="F225" s="494"/>
      <c r="G225" s="202"/>
      <c r="H225" s="445"/>
      <c r="I225" s="163"/>
      <c r="J225" s="203"/>
      <c r="K225" s="203"/>
      <c r="L225" s="211"/>
      <c r="M225" s="211"/>
      <c r="N225" s="211"/>
      <c r="O225" s="211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</row>
    <row r="226" spans="1:28" ht="13.5" customHeight="1">
      <c r="A226" s="198"/>
      <c r="B226" s="199"/>
      <c r="C226" s="198"/>
      <c r="D226" s="200"/>
      <c r="E226" s="201"/>
      <c r="F226" s="494"/>
      <c r="G226" s="202"/>
      <c r="H226" s="445"/>
      <c r="I226" s="163"/>
      <c r="J226" s="203"/>
      <c r="K226" s="203"/>
      <c r="L226" s="211"/>
      <c r="M226" s="211"/>
      <c r="N226" s="211"/>
      <c r="O226" s="211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</row>
    <row r="227" spans="1:28" ht="13.5" customHeight="1">
      <c r="A227" s="198"/>
      <c r="B227" s="199"/>
      <c r="C227" s="198"/>
      <c r="D227" s="200"/>
      <c r="E227" s="201"/>
      <c r="F227" s="494"/>
      <c r="G227" s="202"/>
      <c r="H227" s="445"/>
      <c r="I227" s="163"/>
      <c r="J227" s="203"/>
      <c r="K227" s="203"/>
      <c r="L227" s="211"/>
      <c r="M227" s="211"/>
      <c r="N227" s="211"/>
      <c r="O227" s="211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</row>
    <row r="228" spans="1:28" ht="13.5" customHeight="1">
      <c r="A228" s="198"/>
      <c r="B228" s="199"/>
      <c r="C228" s="198"/>
      <c r="D228" s="200"/>
      <c r="E228" s="201"/>
      <c r="F228" s="494"/>
      <c r="G228" s="202"/>
      <c r="H228" s="445"/>
      <c r="I228" s="163"/>
      <c r="J228" s="203"/>
      <c r="K228" s="203"/>
      <c r="L228" s="211"/>
      <c r="M228" s="211"/>
      <c r="N228" s="211"/>
      <c r="O228" s="211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</row>
    <row r="229" spans="1:28" ht="13.5" customHeight="1">
      <c r="A229" s="198"/>
      <c r="B229" s="199"/>
      <c r="C229" s="198"/>
      <c r="D229" s="200"/>
      <c r="E229" s="201"/>
      <c r="F229" s="504"/>
      <c r="G229" s="455"/>
      <c r="H229" s="285"/>
      <c r="I229" s="287"/>
      <c r="J229" s="203"/>
      <c r="K229" s="203"/>
      <c r="L229" s="211"/>
      <c r="M229" s="211"/>
      <c r="N229" s="211"/>
      <c r="O229" s="211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</row>
    <row r="230" spans="1:28" ht="13.5" customHeight="1">
      <c r="A230" s="198"/>
      <c r="B230" s="199"/>
      <c r="C230" s="198"/>
      <c r="D230" s="200"/>
      <c r="E230" s="201"/>
      <c r="F230" s="504"/>
      <c r="G230" s="455">
        <f>634644*5</f>
        <v>3173220</v>
      </c>
      <c r="H230" s="285"/>
      <c r="I230" s="287"/>
      <c r="J230" s="203"/>
      <c r="K230" s="203"/>
      <c r="L230" s="211"/>
      <c r="M230" s="211"/>
      <c r="N230" s="211"/>
      <c r="O230" s="211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</row>
    <row r="231" spans="1:28" ht="13.5" customHeight="1">
      <c r="A231" s="198"/>
      <c r="B231" s="199"/>
      <c r="C231" s="198"/>
      <c r="D231" s="200"/>
      <c r="E231" s="201"/>
      <c r="F231" s="504"/>
      <c r="G231" s="455">
        <v>114100</v>
      </c>
      <c r="H231" s="285"/>
      <c r="I231" s="294"/>
      <c r="J231" s="203"/>
      <c r="K231" s="203"/>
      <c r="L231" s="211"/>
      <c r="M231" s="211"/>
      <c r="N231" s="211"/>
      <c r="O231" s="211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</row>
    <row r="232" spans="1:28" ht="13.5" customHeight="1">
      <c r="A232" s="198"/>
      <c r="B232" s="199"/>
      <c r="C232" s="198"/>
      <c r="D232" s="200"/>
      <c r="E232" s="201"/>
      <c r="F232" s="202"/>
      <c r="G232" s="445">
        <v>114100</v>
      </c>
      <c r="H232" s="163"/>
      <c r="I232" s="295"/>
      <c r="J232" s="203"/>
      <c r="K232" s="203"/>
      <c r="L232" s="211"/>
      <c r="M232" s="211"/>
      <c r="N232" s="211"/>
      <c r="O232" s="211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</row>
    <row r="233" spans="1:28" ht="13.5" customHeight="1">
      <c r="A233" s="198"/>
      <c r="B233" s="199"/>
      <c r="C233" s="198"/>
      <c r="D233" s="200"/>
      <c r="E233" s="201"/>
      <c r="F233" s="202"/>
      <c r="G233" s="445">
        <v>114100</v>
      </c>
      <c r="H233" s="163"/>
      <c r="I233" s="295"/>
      <c r="J233" s="203"/>
      <c r="K233" s="203"/>
      <c r="L233" s="211"/>
      <c r="M233" s="211"/>
      <c r="N233" s="211"/>
      <c r="O233" s="211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</row>
    <row r="234" spans="1:28" ht="13.5" customHeight="1">
      <c r="A234" s="198"/>
      <c r="B234" s="199"/>
      <c r="C234" s="198"/>
      <c r="D234" s="200"/>
      <c r="E234" s="201"/>
      <c r="F234" s="202"/>
      <c r="G234" s="445">
        <v>114100</v>
      </c>
      <c r="H234" s="163"/>
      <c r="I234" s="295"/>
      <c r="J234" s="203"/>
      <c r="K234" s="203"/>
      <c r="L234" s="211"/>
      <c r="M234" s="211"/>
      <c r="N234" s="211"/>
      <c r="O234" s="211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</row>
    <row r="235" spans="1:28" ht="13.5" customHeight="1">
      <c r="A235" s="198"/>
      <c r="B235" s="199"/>
      <c r="C235" s="198"/>
      <c r="D235" s="200"/>
      <c r="E235" s="201"/>
      <c r="F235" s="202"/>
      <c r="G235" s="445">
        <v>26600</v>
      </c>
      <c r="H235" s="163"/>
      <c r="I235" s="203"/>
      <c r="J235" s="203"/>
      <c r="K235" s="203"/>
      <c r="L235" s="211"/>
      <c r="M235" s="211"/>
      <c r="N235" s="211"/>
      <c r="O235" s="211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</row>
    <row r="236" spans="1:28" ht="13.5" customHeight="1">
      <c r="A236" s="198"/>
      <c r="B236" s="199"/>
      <c r="C236" s="198"/>
      <c r="D236" s="200"/>
      <c r="E236" s="201"/>
      <c r="F236" s="202"/>
      <c r="G236" s="445">
        <f>SUM(G230:G235)</f>
        <v>3656220</v>
      </c>
      <c r="H236" s="163"/>
      <c r="I236" s="203"/>
      <c r="J236" s="203"/>
      <c r="K236" s="203"/>
      <c r="L236" s="211"/>
      <c r="M236" s="211"/>
      <c r="N236" s="211"/>
      <c r="O236" s="211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</row>
    <row r="237" spans="1:28" ht="13.5" customHeight="1">
      <c r="A237" s="198"/>
      <c r="B237" s="199"/>
      <c r="C237" s="198"/>
      <c r="D237" s="200"/>
      <c r="E237" s="201"/>
      <c r="F237" s="202"/>
      <c r="G237" s="445"/>
      <c r="H237" s="163"/>
      <c r="I237" s="203"/>
      <c r="J237" s="203"/>
      <c r="K237" s="203"/>
      <c r="L237" s="211"/>
      <c r="M237" s="211"/>
      <c r="N237" s="211"/>
      <c r="O237" s="211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</row>
    <row r="238" spans="1:28" ht="13.5" customHeight="1">
      <c r="A238" s="198"/>
      <c r="B238" s="199"/>
      <c r="C238" s="198"/>
      <c r="D238" s="200"/>
      <c r="E238" s="201"/>
      <c r="F238" s="202"/>
      <c r="G238" s="445"/>
      <c r="H238" s="163"/>
      <c r="I238" s="203"/>
      <c r="J238" s="203"/>
      <c r="K238" s="203"/>
      <c r="L238" s="211"/>
      <c r="M238" s="211"/>
      <c r="N238" s="211"/>
      <c r="O238" s="211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</row>
    <row r="239" spans="1:28" ht="13.5" customHeight="1">
      <c r="A239" s="198"/>
      <c r="B239" s="199"/>
      <c r="C239" s="198"/>
      <c r="D239" s="200"/>
      <c r="E239" s="201"/>
      <c r="F239" s="202"/>
      <c r="G239" s="445">
        <v>91382880</v>
      </c>
      <c r="H239" s="163"/>
      <c r="I239" s="203"/>
      <c r="J239" s="203"/>
      <c r="K239" s="203"/>
      <c r="L239" s="211"/>
      <c r="M239" s="211"/>
      <c r="N239" s="211"/>
      <c r="O239" s="211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</row>
    <row r="240" spans="1:28" ht="13.5" customHeight="1">
      <c r="A240" s="198"/>
      <c r="B240" s="199"/>
      <c r="C240" s="198"/>
      <c r="D240" s="200"/>
      <c r="E240" s="201"/>
      <c r="F240" s="202"/>
      <c r="G240" s="445">
        <f>+G239-G227</f>
        <v>91382880</v>
      </c>
      <c r="H240" s="163"/>
      <c r="I240" s="203"/>
      <c r="J240" s="203"/>
      <c r="K240" s="203"/>
      <c r="L240" s="211"/>
      <c r="M240" s="211"/>
      <c r="N240" s="211"/>
      <c r="O240" s="211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3"/>
    </row>
    <row r="241" spans="1:28" ht="13.5" customHeight="1">
      <c r="A241" s="198"/>
      <c r="B241" s="199"/>
      <c r="C241" s="198"/>
      <c r="D241" s="200"/>
      <c r="E241" s="201"/>
      <c r="F241" s="202"/>
      <c r="G241" s="445"/>
      <c r="H241" s="163"/>
      <c r="I241" s="203"/>
      <c r="J241" s="203"/>
      <c r="K241" s="203"/>
      <c r="L241" s="211"/>
      <c r="M241" s="211"/>
      <c r="N241" s="211"/>
      <c r="O241" s="211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</row>
    <row r="242" spans="1:28" ht="13.5" customHeight="1">
      <c r="A242" s="198"/>
      <c r="B242" s="199"/>
      <c r="C242" s="198"/>
      <c r="D242" s="200"/>
      <c r="E242" s="201"/>
      <c r="F242" s="202"/>
      <c r="G242" s="445"/>
      <c r="H242" s="163"/>
      <c r="I242" s="203"/>
      <c r="J242" s="203"/>
      <c r="K242" s="203"/>
      <c r="L242" s="211"/>
      <c r="M242" s="211"/>
      <c r="N242" s="211"/>
      <c r="O242" s="211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</row>
    <row r="243" spans="1:28" ht="13.5" customHeight="1">
      <c r="A243" s="198"/>
      <c r="B243" s="199"/>
      <c r="C243" s="198"/>
      <c r="D243" s="200"/>
      <c r="E243" s="201"/>
      <c r="F243" s="202"/>
      <c r="G243" s="445"/>
      <c r="H243" s="163"/>
      <c r="I243" s="203"/>
      <c r="J243" s="203"/>
      <c r="K243" s="203"/>
      <c r="L243" s="211"/>
      <c r="M243" s="211"/>
      <c r="N243" s="211"/>
      <c r="O243" s="211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</row>
    <row r="244" spans="1:28" ht="13.5" customHeight="1">
      <c r="A244" s="198"/>
      <c r="B244" s="199"/>
      <c r="C244" s="198"/>
      <c r="D244" s="200"/>
      <c r="E244" s="201"/>
      <c r="F244" s="494"/>
      <c r="G244" s="202"/>
      <c r="H244" s="445"/>
      <c r="I244" s="163"/>
      <c r="J244" s="203"/>
      <c r="K244" s="203"/>
      <c r="L244" s="211"/>
      <c r="M244" s="211"/>
      <c r="N244" s="211"/>
      <c r="O244" s="211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</row>
    <row r="245" spans="1:28" ht="18" customHeight="1">
      <c r="A245" s="177" t="s">
        <v>118</v>
      </c>
      <c r="B245" s="177"/>
      <c r="C245" s="177"/>
      <c r="D245" s="178"/>
      <c r="E245" s="125"/>
      <c r="F245" s="506"/>
      <c r="G245" s="123"/>
      <c r="H245" s="456"/>
      <c r="I245" s="176"/>
      <c r="J245" s="11"/>
      <c r="K245" s="11"/>
      <c r="L245" s="207"/>
      <c r="M245" s="207"/>
      <c r="N245" s="207"/>
      <c r="O245" s="207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 ht="18" customHeight="1">
      <c r="A246" s="177" t="s">
        <v>119</v>
      </c>
      <c r="B246" s="177"/>
      <c r="C246" s="177"/>
      <c r="D246" s="178"/>
      <c r="E246" s="125"/>
      <c r="F246" s="506"/>
      <c r="G246" s="123"/>
      <c r="H246" s="456"/>
      <c r="I246" s="176"/>
      <c r="J246" s="11"/>
      <c r="K246" s="11"/>
      <c r="L246" s="207"/>
      <c r="M246" s="207"/>
      <c r="N246" s="207"/>
      <c r="O246" s="207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 ht="18" customHeight="1">
      <c r="A247" s="177" t="s">
        <v>120</v>
      </c>
      <c r="B247" s="177"/>
      <c r="C247" s="177"/>
      <c r="D247" s="178"/>
      <c r="E247" s="125"/>
      <c r="F247" s="506"/>
      <c r="G247" s="123"/>
      <c r="H247" s="456"/>
      <c r="I247" s="176"/>
      <c r="J247" s="11"/>
      <c r="K247" s="11"/>
      <c r="L247" s="207"/>
      <c r="M247" s="207"/>
      <c r="N247" s="207"/>
      <c r="O247" s="207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 ht="18" customHeight="1">
      <c r="A248" s="179"/>
      <c r="B248" s="179"/>
      <c r="C248" s="179"/>
      <c r="D248" s="180"/>
      <c r="E248" s="135"/>
      <c r="F248" s="507"/>
      <c r="G248" s="123"/>
      <c r="H248" s="457"/>
      <c r="I248" s="137"/>
      <c r="J248" s="11"/>
      <c r="K248" s="11"/>
      <c r="L248" s="207"/>
      <c r="M248" s="207"/>
      <c r="N248" s="207"/>
      <c r="O248" s="207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 ht="18" customHeight="1">
      <c r="A249" s="123"/>
      <c r="B249" s="123"/>
      <c r="C249" s="123"/>
      <c r="D249" s="124"/>
      <c r="E249" s="135"/>
      <c r="F249" s="507"/>
      <c r="G249" s="123"/>
      <c r="H249" s="457"/>
      <c r="I249" s="137"/>
      <c r="J249" s="11"/>
      <c r="K249" s="11"/>
      <c r="L249" s="207"/>
      <c r="M249" s="207"/>
      <c r="N249" s="207"/>
      <c r="O249" s="207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 ht="18" customHeight="1">
      <c r="A250" s="123"/>
      <c r="B250" s="123"/>
      <c r="C250" s="123"/>
      <c r="D250" s="124"/>
      <c r="E250" s="135"/>
      <c r="F250" s="507"/>
      <c r="G250" s="123"/>
      <c r="H250" s="457"/>
      <c r="I250" s="137"/>
      <c r="J250" s="11"/>
      <c r="K250" s="11"/>
      <c r="L250" s="207"/>
      <c r="M250" s="207"/>
      <c r="N250" s="207"/>
      <c r="O250" s="207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 ht="18" customHeight="1">
      <c r="A251" s="123"/>
      <c r="B251" s="123"/>
      <c r="C251" s="123"/>
      <c r="D251" s="124"/>
      <c r="E251" s="135"/>
      <c r="F251" s="507"/>
      <c r="G251" s="123"/>
      <c r="H251" s="457"/>
      <c r="I251" s="137"/>
      <c r="J251" s="11"/>
      <c r="K251" s="11"/>
      <c r="L251" s="207"/>
      <c r="M251" s="207"/>
      <c r="N251" s="207"/>
      <c r="O251" s="207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 ht="18" customHeight="1">
      <c r="A252" s="123"/>
      <c r="B252" s="123"/>
      <c r="C252" s="123"/>
      <c r="D252" s="124"/>
      <c r="E252" s="135"/>
      <c r="F252" s="507"/>
      <c r="G252" s="123"/>
      <c r="H252" s="457"/>
      <c r="I252" s="137"/>
      <c r="J252" s="11"/>
      <c r="K252" s="11"/>
      <c r="L252" s="207"/>
      <c r="M252" s="207"/>
      <c r="N252" s="207"/>
      <c r="O252" s="207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 ht="18" customHeight="1">
      <c r="A253" s="123"/>
      <c r="B253" s="123"/>
      <c r="C253" s="123"/>
      <c r="D253" s="124"/>
      <c r="E253" s="135"/>
      <c r="F253" s="507"/>
      <c r="G253" s="123"/>
      <c r="H253" s="457"/>
      <c r="I253" s="137"/>
      <c r="J253" s="11"/>
      <c r="K253" s="11"/>
      <c r="L253" s="207"/>
      <c r="M253" s="207"/>
      <c r="N253" s="207"/>
      <c r="O253" s="207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 ht="18" customHeight="1">
      <c r="A254" s="123"/>
      <c r="B254" s="123"/>
      <c r="C254" s="123"/>
      <c r="D254" s="124"/>
      <c r="E254" s="135"/>
      <c r="F254" s="507"/>
      <c r="G254" s="123"/>
      <c r="H254" s="457"/>
      <c r="I254" s="137"/>
      <c r="J254" s="11"/>
      <c r="K254" s="11"/>
      <c r="L254" s="207"/>
      <c r="M254" s="207"/>
      <c r="N254" s="207"/>
      <c r="O254" s="207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 ht="18" customHeight="1">
      <c r="A255" s="123"/>
      <c r="B255" s="123"/>
      <c r="C255" s="123"/>
      <c r="D255" s="124"/>
      <c r="E255" s="135"/>
      <c r="F255" s="507"/>
      <c r="G255" s="123"/>
      <c r="H255" s="457"/>
      <c r="I255" s="137"/>
      <c r="J255" s="11"/>
      <c r="K255" s="11"/>
      <c r="L255" s="207"/>
      <c r="M255" s="207"/>
      <c r="N255" s="207"/>
      <c r="O255" s="207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 ht="18" customHeight="1">
      <c r="A256" s="123"/>
      <c r="B256" s="123"/>
      <c r="C256" s="123"/>
      <c r="D256" s="124"/>
      <c r="E256" s="135"/>
      <c r="F256" s="507"/>
      <c r="G256" s="123"/>
      <c r="H256" s="457"/>
      <c r="I256" s="137"/>
      <c r="J256" s="11"/>
      <c r="K256" s="11"/>
      <c r="L256" s="207"/>
      <c r="M256" s="207"/>
      <c r="N256" s="207"/>
      <c r="O256" s="207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 ht="18" customHeight="1">
      <c r="A257" s="123"/>
      <c r="B257" s="123"/>
      <c r="C257" s="123"/>
      <c r="D257" s="124"/>
      <c r="E257" s="135"/>
      <c r="F257" s="507"/>
      <c r="G257" s="123"/>
      <c r="H257" s="457"/>
      <c r="I257" s="137"/>
      <c r="J257" s="11"/>
      <c r="K257" s="11"/>
      <c r="L257" s="207"/>
      <c r="M257" s="207"/>
      <c r="N257" s="207"/>
      <c r="O257" s="207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 ht="18" customHeight="1">
      <c r="A258" s="123"/>
      <c r="B258" s="123"/>
      <c r="C258" s="123"/>
      <c r="D258" s="124"/>
      <c r="E258" s="135"/>
      <c r="F258" s="507"/>
      <c r="G258" s="123"/>
      <c r="H258" s="457"/>
      <c r="I258" s="137"/>
      <c r="J258" s="11"/>
      <c r="K258" s="11"/>
      <c r="L258" s="207"/>
      <c r="M258" s="207"/>
      <c r="N258" s="207"/>
      <c r="O258" s="207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 ht="18" customHeight="1">
      <c r="A259" s="123"/>
      <c r="B259" s="123"/>
      <c r="C259" s="123"/>
      <c r="D259" s="124"/>
      <c r="E259" s="135"/>
      <c r="F259" s="507"/>
      <c r="G259" s="123"/>
      <c r="H259" s="457"/>
      <c r="I259" s="137"/>
      <c r="J259" s="11"/>
      <c r="K259" s="11"/>
      <c r="L259" s="207"/>
      <c r="M259" s="207"/>
      <c r="N259" s="207"/>
      <c r="O259" s="207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 ht="18" customHeight="1">
      <c r="A260" s="123"/>
      <c r="B260" s="123"/>
      <c r="C260" s="123"/>
      <c r="D260" s="124"/>
      <c r="E260" s="135"/>
      <c r="F260" s="507"/>
      <c r="G260" s="123"/>
      <c r="H260" s="457"/>
      <c r="I260" s="137"/>
      <c r="J260" s="11"/>
      <c r="K260" s="11"/>
      <c r="L260" s="207"/>
      <c r="M260" s="207"/>
      <c r="N260" s="207"/>
      <c r="O260" s="207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 ht="18" customHeight="1">
      <c r="A261" s="123"/>
      <c r="B261" s="123"/>
      <c r="C261" s="123"/>
      <c r="D261" s="124"/>
      <c r="E261" s="135"/>
      <c r="F261" s="507"/>
      <c r="G261" s="123"/>
      <c r="H261" s="457"/>
      <c r="I261" s="137"/>
      <c r="J261" s="11"/>
      <c r="K261" s="11"/>
      <c r="L261" s="207"/>
      <c r="M261" s="207"/>
      <c r="N261" s="207"/>
      <c r="O261" s="207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 ht="18" customHeight="1">
      <c r="A262" s="123"/>
      <c r="B262" s="123"/>
      <c r="C262" s="123"/>
      <c r="D262" s="124"/>
      <c r="E262" s="135"/>
      <c r="F262" s="507"/>
      <c r="G262" s="123"/>
      <c r="H262" s="457"/>
      <c r="I262" s="137"/>
      <c r="J262" s="11"/>
      <c r="K262" s="11"/>
      <c r="L262" s="207"/>
      <c r="M262" s="207"/>
      <c r="N262" s="207"/>
      <c r="O262" s="207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 ht="18" customHeight="1">
      <c r="A263" s="123"/>
      <c r="B263" s="123"/>
      <c r="C263" s="123"/>
      <c r="D263" s="124"/>
      <c r="E263" s="135"/>
      <c r="F263" s="507"/>
      <c r="G263" s="123"/>
      <c r="H263" s="457"/>
      <c r="I263" s="137"/>
      <c r="J263" s="11"/>
      <c r="K263" s="11"/>
      <c r="L263" s="207"/>
      <c r="M263" s="207"/>
      <c r="N263" s="207"/>
      <c r="O263" s="207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 ht="18" customHeight="1">
      <c r="A264" s="123"/>
      <c r="B264" s="123"/>
      <c r="C264" s="123"/>
      <c r="D264" s="124"/>
      <c r="E264" s="135"/>
      <c r="F264" s="507"/>
      <c r="G264" s="123"/>
      <c r="H264" s="457"/>
      <c r="I264" s="137"/>
      <c r="J264" s="11"/>
      <c r="K264" s="11"/>
      <c r="L264" s="207"/>
      <c r="M264" s="207"/>
      <c r="N264" s="207"/>
      <c r="O264" s="207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 ht="18" customHeight="1">
      <c r="A265" s="123"/>
      <c r="B265" s="123"/>
      <c r="C265" s="123"/>
      <c r="D265" s="124"/>
      <c r="E265" s="135"/>
      <c r="F265" s="507"/>
      <c r="G265" s="123"/>
      <c r="H265" s="457"/>
      <c r="I265" s="137"/>
      <c r="J265" s="11"/>
      <c r="K265" s="11"/>
      <c r="L265" s="207"/>
      <c r="M265" s="207"/>
      <c r="N265" s="207"/>
      <c r="O265" s="207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 ht="18" customHeight="1">
      <c r="A266" s="123"/>
      <c r="B266" s="123"/>
      <c r="C266" s="123"/>
      <c r="D266" s="124"/>
      <c r="E266" s="135"/>
      <c r="F266" s="507"/>
      <c r="G266" s="123"/>
      <c r="H266" s="457"/>
      <c r="I266" s="137"/>
      <c r="J266" s="11"/>
      <c r="K266" s="11"/>
      <c r="L266" s="207"/>
      <c r="M266" s="207"/>
      <c r="N266" s="207"/>
      <c r="O266" s="207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 ht="18" customHeight="1">
      <c r="A267" s="123"/>
      <c r="B267" s="123"/>
      <c r="C267" s="123"/>
      <c r="D267" s="124"/>
      <c r="E267" s="135"/>
      <c r="F267" s="507"/>
      <c r="G267" s="123"/>
      <c r="H267" s="457"/>
      <c r="I267" s="137"/>
      <c r="J267" s="11"/>
      <c r="K267" s="11"/>
      <c r="L267" s="207"/>
      <c r="M267" s="207"/>
      <c r="N267" s="207"/>
      <c r="O267" s="207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 ht="18" customHeight="1">
      <c r="A268" s="123"/>
      <c r="B268" s="123"/>
      <c r="C268" s="123"/>
      <c r="D268" s="124"/>
      <c r="E268" s="135"/>
      <c r="F268" s="507"/>
      <c r="G268" s="123"/>
      <c r="H268" s="457"/>
      <c r="I268" s="137"/>
      <c r="J268" s="11"/>
      <c r="K268" s="11"/>
      <c r="L268" s="207"/>
      <c r="M268" s="207"/>
      <c r="N268" s="207"/>
      <c r="O268" s="207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 ht="18" customHeight="1">
      <c r="A269" s="123"/>
      <c r="B269" s="123"/>
      <c r="C269" s="123"/>
      <c r="D269" s="124"/>
      <c r="E269" s="135"/>
      <c r="F269" s="507"/>
      <c r="G269" s="123"/>
      <c r="H269" s="457"/>
      <c r="I269" s="137"/>
      <c r="J269" s="11"/>
      <c r="K269" s="11"/>
      <c r="L269" s="207"/>
      <c r="M269" s="207"/>
      <c r="N269" s="207"/>
      <c r="O269" s="207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 ht="18" customHeight="1">
      <c r="A270" s="123"/>
      <c r="B270" s="123"/>
      <c r="C270" s="123"/>
      <c r="D270" s="124"/>
      <c r="E270" s="135"/>
      <c r="F270" s="507"/>
      <c r="G270" s="123"/>
      <c r="H270" s="457"/>
      <c r="I270" s="137"/>
      <c r="J270" s="11"/>
      <c r="K270" s="11"/>
      <c r="L270" s="207"/>
      <c r="M270" s="207"/>
      <c r="N270" s="207"/>
      <c r="O270" s="207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 ht="18" customHeight="1">
      <c r="A271" s="123"/>
      <c r="B271" s="123"/>
      <c r="C271" s="123"/>
      <c r="D271" s="124"/>
      <c r="E271" s="135"/>
      <c r="F271" s="507"/>
      <c r="G271" s="123"/>
      <c r="H271" s="457"/>
      <c r="I271" s="137"/>
      <c r="J271" s="11"/>
      <c r="K271" s="11"/>
      <c r="L271" s="207"/>
      <c r="M271" s="207"/>
      <c r="N271" s="207"/>
      <c r="O271" s="207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 ht="18" customHeight="1">
      <c r="A272" s="123"/>
      <c r="B272" s="123"/>
      <c r="C272" s="123"/>
      <c r="D272" s="124"/>
      <c r="E272" s="135"/>
      <c r="F272" s="507"/>
      <c r="G272" s="123"/>
      <c r="H272" s="457"/>
      <c r="I272" s="137"/>
      <c r="J272" s="11"/>
      <c r="K272" s="11"/>
      <c r="L272" s="207"/>
      <c r="M272" s="207"/>
      <c r="N272" s="207"/>
      <c r="O272" s="207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 ht="18" customHeight="1">
      <c r="A273" s="123"/>
      <c r="B273" s="123"/>
      <c r="C273" s="123"/>
      <c r="D273" s="124"/>
      <c r="E273" s="135"/>
      <c r="F273" s="507"/>
      <c r="G273" s="123"/>
      <c r="H273" s="457"/>
      <c r="I273" s="137"/>
      <c r="J273" s="11"/>
      <c r="K273" s="11"/>
      <c r="L273" s="207"/>
      <c r="M273" s="207"/>
      <c r="N273" s="207"/>
      <c r="O273" s="207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 ht="18" customHeight="1">
      <c r="A274" s="123"/>
      <c r="B274" s="123"/>
      <c r="C274" s="123"/>
      <c r="D274" s="124"/>
      <c r="E274" s="135"/>
      <c r="F274" s="507"/>
      <c r="G274" s="123"/>
      <c r="H274" s="457"/>
      <c r="I274" s="137"/>
      <c r="J274" s="11"/>
      <c r="K274" s="11"/>
      <c r="L274" s="207"/>
      <c r="M274" s="207"/>
      <c r="N274" s="207"/>
      <c r="O274" s="207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 ht="18" customHeight="1">
      <c r="A275" s="123"/>
      <c r="B275" s="123"/>
      <c r="C275" s="123"/>
      <c r="D275" s="124"/>
      <c r="E275" s="135"/>
      <c r="F275" s="507"/>
      <c r="G275" s="123"/>
      <c r="H275" s="457"/>
      <c r="I275" s="137"/>
      <c r="J275" s="11"/>
      <c r="K275" s="11"/>
      <c r="L275" s="207"/>
      <c r="M275" s="207"/>
      <c r="N275" s="207"/>
      <c r="O275" s="207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 ht="12.75" customHeight="1">
      <c r="A276" s="11"/>
      <c r="B276" s="11"/>
      <c r="C276" s="11"/>
      <c r="D276" s="141"/>
      <c r="E276" s="142"/>
      <c r="F276" s="508"/>
      <c r="G276" s="11"/>
      <c r="H276" s="457"/>
      <c r="I276" s="137"/>
      <c r="J276" s="11"/>
      <c r="K276" s="11"/>
      <c r="L276" s="207"/>
      <c r="M276" s="207"/>
      <c r="N276" s="207"/>
      <c r="O276" s="207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 ht="12.75" customHeight="1">
      <c r="A277" s="11"/>
      <c r="B277" s="11"/>
      <c r="C277" s="11"/>
      <c r="D277" s="141"/>
      <c r="E277" s="142"/>
      <c r="F277" s="508"/>
      <c r="G277" s="11"/>
      <c r="H277" s="457"/>
      <c r="I277" s="137"/>
      <c r="J277" s="11"/>
      <c r="K277" s="11"/>
      <c r="L277" s="207"/>
      <c r="M277" s="207"/>
      <c r="N277" s="207"/>
      <c r="O277" s="207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 ht="12.75" customHeight="1">
      <c r="A278" s="11"/>
      <c r="B278" s="11"/>
      <c r="C278" s="11"/>
      <c r="D278" s="141"/>
      <c r="E278" s="142"/>
      <c r="F278" s="508"/>
      <c r="G278" s="11"/>
      <c r="H278" s="457"/>
      <c r="I278" s="137"/>
      <c r="J278" s="11"/>
      <c r="K278" s="11"/>
      <c r="L278" s="207"/>
      <c r="M278" s="207"/>
      <c r="N278" s="207"/>
      <c r="O278" s="207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 ht="12.75" customHeight="1">
      <c r="A279" s="11"/>
      <c r="B279" s="11"/>
      <c r="C279" s="11"/>
      <c r="D279" s="141"/>
      <c r="E279" s="142"/>
      <c r="F279" s="508"/>
      <c r="G279" s="11"/>
      <c r="H279" s="457"/>
      <c r="I279" s="137"/>
      <c r="J279" s="11"/>
      <c r="K279" s="11"/>
      <c r="L279" s="207"/>
      <c r="M279" s="207"/>
      <c r="N279" s="207"/>
      <c r="O279" s="207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 ht="12.75" customHeight="1">
      <c r="A280" s="11"/>
      <c r="B280" s="11"/>
      <c r="C280" s="11"/>
      <c r="D280" s="141"/>
      <c r="E280" s="142"/>
      <c r="F280" s="508"/>
      <c r="G280" s="11"/>
      <c r="H280" s="457"/>
      <c r="I280" s="137"/>
      <c r="J280" s="11"/>
      <c r="K280" s="11"/>
      <c r="L280" s="207"/>
      <c r="M280" s="207"/>
      <c r="N280" s="207"/>
      <c r="O280" s="207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 ht="12.75" customHeight="1">
      <c r="A281" s="11"/>
      <c r="B281" s="11"/>
      <c r="C281" s="11"/>
      <c r="D281" s="141"/>
      <c r="E281" s="142"/>
      <c r="F281" s="508"/>
      <c r="G281" s="11"/>
      <c r="H281" s="457"/>
      <c r="I281" s="137"/>
      <c r="J281" s="11"/>
      <c r="K281" s="11"/>
      <c r="L281" s="207"/>
      <c r="M281" s="207"/>
      <c r="N281" s="207"/>
      <c r="O281" s="207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 ht="12.75" customHeight="1">
      <c r="A282" s="11"/>
      <c r="B282" s="11"/>
      <c r="C282" s="11"/>
      <c r="D282" s="141"/>
      <c r="E282" s="142"/>
      <c r="F282" s="508"/>
      <c r="G282" s="11"/>
      <c r="H282" s="457"/>
      <c r="I282" s="137"/>
      <c r="J282" s="11"/>
      <c r="K282" s="11"/>
      <c r="L282" s="207"/>
      <c r="M282" s="207"/>
      <c r="N282" s="207"/>
      <c r="O282" s="207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 ht="12.75" customHeight="1">
      <c r="A283" s="11"/>
      <c r="B283" s="11"/>
      <c r="C283" s="11"/>
      <c r="D283" s="141"/>
      <c r="E283" s="142"/>
      <c r="F283" s="508"/>
      <c r="G283" s="11"/>
      <c r="H283" s="457"/>
      <c r="I283" s="137"/>
      <c r="J283" s="11"/>
      <c r="K283" s="11"/>
      <c r="L283" s="207"/>
      <c r="M283" s="207"/>
      <c r="N283" s="207"/>
      <c r="O283" s="207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 ht="12.75" customHeight="1">
      <c r="A284" s="11"/>
      <c r="B284" s="11"/>
      <c r="C284" s="11"/>
      <c r="D284" s="141"/>
      <c r="E284" s="142"/>
      <c r="F284" s="508"/>
      <c r="G284" s="11"/>
      <c r="H284" s="457"/>
      <c r="I284" s="137"/>
      <c r="J284" s="11"/>
      <c r="K284" s="11"/>
      <c r="L284" s="207"/>
      <c r="M284" s="207"/>
      <c r="N284" s="207"/>
      <c r="O284" s="207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 ht="12.75" customHeight="1">
      <c r="A285" s="11"/>
      <c r="B285" s="11"/>
      <c r="C285" s="11"/>
      <c r="D285" s="141"/>
      <c r="E285" s="142"/>
      <c r="F285" s="508"/>
      <c r="G285" s="11"/>
      <c r="H285" s="457"/>
      <c r="I285" s="137"/>
      <c r="J285" s="11"/>
      <c r="K285" s="11"/>
      <c r="L285" s="207"/>
      <c r="M285" s="207"/>
      <c r="N285" s="207"/>
      <c r="O285" s="207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  <row r="286" spans="1:28" ht="12.75" customHeight="1">
      <c r="A286" s="11"/>
      <c r="B286" s="11"/>
      <c r="C286" s="11"/>
      <c r="D286" s="141"/>
      <c r="E286" s="142"/>
      <c r="F286" s="508"/>
      <c r="G286" s="11"/>
      <c r="H286" s="457"/>
      <c r="I286" s="137"/>
      <c r="J286" s="11"/>
      <c r="K286" s="11"/>
      <c r="L286" s="207"/>
      <c r="M286" s="207"/>
      <c r="N286" s="207"/>
      <c r="O286" s="207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</row>
    <row r="287" spans="1:28" ht="12.75" customHeight="1">
      <c r="A287" s="11"/>
      <c r="B287" s="11"/>
      <c r="C287" s="11"/>
      <c r="D287" s="141"/>
      <c r="E287" s="142"/>
      <c r="F287" s="508"/>
      <c r="G287" s="11"/>
      <c r="H287" s="457"/>
      <c r="I287" s="137"/>
      <c r="J287" s="11"/>
      <c r="K287" s="11"/>
      <c r="L287" s="207"/>
      <c r="M287" s="207"/>
      <c r="N287" s="207"/>
      <c r="O287" s="207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</row>
    <row r="288" spans="1:28" ht="12.75" customHeight="1">
      <c r="A288" s="11"/>
      <c r="B288" s="11"/>
      <c r="C288" s="11"/>
      <c r="D288" s="141"/>
      <c r="E288" s="142"/>
      <c r="F288" s="508"/>
      <c r="G288" s="11"/>
      <c r="H288" s="457"/>
      <c r="I288" s="137"/>
      <c r="J288" s="11"/>
      <c r="K288" s="11"/>
      <c r="L288" s="207"/>
      <c r="M288" s="207"/>
      <c r="N288" s="207"/>
      <c r="O288" s="207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</row>
    <row r="289" spans="1:28" ht="12.75" customHeight="1">
      <c r="A289" s="11"/>
      <c r="B289" s="11"/>
      <c r="C289" s="11"/>
      <c r="D289" s="141"/>
      <c r="E289" s="142"/>
      <c r="F289" s="508"/>
      <c r="G289" s="11"/>
      <c r="H289" s="457"/>
      <c r="I289" s="137"/>
      <c r="J289" s="11"/>
      <c r="K289" s="11"/>
      <c r="L289" s="207"/>
      <c r="M289" s="207"/>
      <c r="N289" s="207"/>
      <c r="O289" s="207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</row>
    <row r="290" spans="1:28" ht="12.75" customHeight="1">
      <c r="A290" s="11"/>
      <c r="B290" s="11"/>
      <c r="C290" s="11"/>
      <c r="D290" s="141"/>
      <c r="E290" s="142"/>
      <c r="F290" s="508"/>
      <c r="G290" s="11"/>
      <c r="H290" s="457"/>
      <c r="I290" s="137"/>
      <c r="J290" s="11"/>
      <c r="K290" s="11"/>
      <c r="L290" s="207"/>
      <c r="M290" s="207"/>
      <c r="N290" s="207"/>
      <c r="O290" s="207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</row>
    <row r="291" spans="1:28" ht="12.75" customHeight="1">
      <c r="A291" s="11"/>
      <c r="B291" s="11"/>
      <c r="C291" s="11"/>
      <c r="D291" s="141"/>
      <c r="E291" s="142"/>
      <c r="F291" s="508"/>
      <c r="G291" s="11"/>
      <c r="H291" s="457"/>
      <c r="I291" s="137"/>
      <c r="J291" s="11"/>
      <c r="K291" s="11"/>
      <c r="L291" s="207"/>
      <c r="M291" s="207"/>
      <c r="N291" s="207"/>
      <c r="O291" s="207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</row>
    <row r="292" spans="1:28" ht="12.75" customHeight="1">
      <c r="A292" s="11"/>
      <c r="B292" s="11"/>
      <c r="C292" s="11"/>
      <c r="D292" s="141"/>
      <c r="E292" s="142"/>
      <c r="F292" s="508"/>
      <c r="G292" s="11"/>
      <c r="H292" s="457"/>
      <c r="I292" s="137"/>
      <c r="J292" s="11"/>
      <c r="K292" s="11"/>
      <c r="L292" s="207"/>
      <c r="M292" s="207"/>
      <c r="N292" s="207"/>
      <c r="O292" s="207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</row>
    <row r="293" spans="1:28" ht="12.75" customHeight="1">
      <c r="A293" s="11"/>
      <c r="B293" s="11"/>
      <c r="C293" s="11"/>
      <c r="D293" s="141"/>
      <c r="E293" s="142"/>
      <c r="F293" s="508"/>
      <c r="G293" s="11"/>
      <c r="H293" s="457"/>
      <c r="I293" s="137"/>
      <c r="J293" s="11"/>
      <c r="K293" s="11"/>
      <c r="L293" s="207"/>
      <c r="M293" s="207"/>
      <c r="N293" s="207"/>
      <c r="O293" s="207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</row>
    <row r="294" spans="1:28" ht="12.75" customHeight="1">
      <c r="A294" s="11"/>
      <c r="B294" s="11"/>
      <c r="C294" s="11"/>
      <c r="D294" s="141"/>
      <c r="E294" s="142"/>
      <c r="F294" s="508"/>
      <c r="G294" s="11"/>
      <c r="H294" s="457"/>
      <c r="I294" s="137"/>
      <c r="J294" s="11"/>
      <c r="K294" s="11"/>
      <c r="L294" s="207"/>
      <c r="M294" s="207"/>
      <c r="N294" s="207"/>
      <c r="O294" s="207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</row>
    <row r="295" spans="1:28" ht="12.75" customHeight="1">
      <c r="A295" s="11"/>
      <c r="B295" s="11"/>
      <c r="C295" s="11"/>
      <c r="D295" s="141"/>
      <c r="E295" s="142"/>
      <c r="F295" s="508"/>
      <c r="G295" s="11"/>
      <c r="H295" s="457"/>
      <c r="I295" s="137"/>
      <c r="J295" s="11"/>
      <c r="K295" s="11"/>
      <c r="L295" s="207"/>
      <c r="M295" s="207"/>
      <c r="N295" s="207"/>
      <c r="O295" s="207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</row>
    <row r="296" spans="1:28" ht="12.75" customHeight="1">
      <c r="A296" s="11"/>
      <c r="B296" s="11"/>
      <c r="C296" s="11"/>
      <c r="D296" s="141"/>
      <c r="E296" s="142"/>
      <c r="F296" s="508"/>
      <c r="G296" s="11"/>
      <c r="H296" s="457"/>
      <c r="I296" s="137"/>
      <c r="J296" s="11"/>
      <c r="K296" s="11"/>
      <c r="L296" s="207"/>
      <c r="M296" s="207"/>
      <c r="N296" s="207"/>
      <c r="O296" s="207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</row>
    <row r="297" spans="1:28" ht="12.75" customHeight="1">
      <c r="A297" s="11"/>
      <c r="B297" s="11"/>
      <c r="C297" s="11"/>
      <c r="D297" s="141"/>
      <c r="E297" s="142"/>
      <c r="F297" s="508"/>
      <c r="G297" s="11"/>
      <c r="H297" s="457"/>
      <c r="I297" s="137"/>
      <c r="J297" s="11"/>
      <c r="K297" s="11"/>
      <c r="L297" s="207"/>
      <c r="M297" s="207"/>
      <c r="N297" s="207"/>
      <c r="O297" s="207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</row>
    <row r="298" spans="1:28" ht="12.75" customHeight="1">
      <c r="A298" s="11"/>
      <c r="B298" s="11"/>
      <c r="C298" s="11"/>
      <c r="D298" s="141"/>
      <c r="E298" s="142"/>
      <c r="F298" s="508"/>
      <c r="G298" s="11"/>
      <c r="H298" s="457"/>
      <c r="I298" s="137"/>
      <c r="J298" s="11"/>
      <c r="K298" s="11"/>
      <c r="L298" s="207"/>
      <c r="M298" s="207"/>
      <c r="N298" s="207"/>
      <c r="O298" s="207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</row>
    <row r="299" spans="1:28" ht="12.75" customHeight="1">
      <c r="A299" s="11"/>
      <c r="B299" s="11"/>
      <c r="C299" s="11"/>
      <c r="D299" s="141"/>
      <c r="E299" s="142"/>
      <c r="F299" s="508"/>
      <c r="G299" s="11"/>
      <c r="H299" s="457"/>
      <c r="I299" s="137"/>
      <c r="J299" s="11"/>
      <c r="K299" s="11"/>
      <c r="L299" s="207"/>
      <c r="M299" s="207"/>
      <c r="N299" s="207"/>
      <c r="O299" s="207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</row>
    <row r="300" spans="1:28" ht="12.75" customHeight="1">
      <c r="A300" s="11"/>
      <c r="B300" s="11"/>
      <c r="C300" s="11"/>
      <c r="D300" s="141"/>
      <c r="E300" s="142"/>
      <c r="F300" s="508"/>
      <c r="G300" s="11"/>
      <c r="H300" s="457"/>
      <c r="I300" s="137"/>
      <c r="J300" s="11"/>
      <c r="K300" s="11"/>
      <c r="L300" s="207"/>
      <c r="M300" s="207"/>
      <c r="N300" s="207"/>
      <c r="O300" s="207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</row>
    <row r="301" spans="1:28" ht="12.75" customHeight="1">
      <c r="A301" s="11"/>
      <c r="B301" s="11"/>
      <c r="C301" s="11"/>
      <c r="D301" s="141"/>
      <c r="E301" s="142"/>
      <c r="F301" s="508"/>
      <c r="G301" s="11"/>
      <c r="H301" s="457"/>
      <c r="I301" s="137"/>
      <c r="J301" s="11"/>
      <c r="K301" s="11"/>
      <c r="L301" s="207"/>
      <c r="M301" s="207"/>
      <c r="N301" s="207"/>
      <c r="O301" s="207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</row>
    <row r="302" spans="1:28" ht="12.75" customHeight="1">
      <c r="A302" s="11"/>
      <c r="B302" s="11"/>
      <c r="C302" s="11"/>
      <c r="D302" s="141"/>
      <c r="E302" s="142"/>
      <c r="F302" s="508"/>
      <c r="G302" s="11"/>
      <c r="H302" s="457"/>
      <c r="I302" s="137"/>
      <c r="J302" s="11"/>
      <c r="K302" s="11"/>
      <c r="L302" s="207"/>
      <c r="M302" s="207"/>
      <c r="N302" s="207"/>
      <c r="O302" s="207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</row>
    <row r="303" spans="1:28" ht="12.75" customHeight="1">
      <c r="A303" s="11"/>
      <c r="B303" s="11"/>
      <c r="C303" s="11"/>
      <c r="D303" s="141"/>
      <c r="E303" s="142"/>
      <c r="F303" s="508"/>
      <c r="G303" s="11"/>
      <c r="H303" s="457"/>
      <c r="I303" s="137"/>
      <c r="J303" s="11"/>
      <c r="K303" s="11"/>
      <c r="L303" s="207"/>
      <c r="M303" s="207"/>
      <c r="N303" s="207"/>
      <c r="O303" s="207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</row>
    <row r="304" spans="1:28" ht="12.75" customHeight="1">
      <c r="A304" s="11"/>
      <c r="B304" s="11"/>
      <c r="C304" s="11"/>
      <c r="D304" s="141"/>
      <c r="E304" s="142"/>
      <c r="F304" s="508"/>
      <c r="G304" s="11"/>
      <c r="H304" s="457"/>
      <c r="I304" s="137"/>
      <c r="J304" s="11"/>
      <c r="K304" s="11"/>
      <c r="L304" s="207"/>
      <c r="M304" s="207"/>
      <c r="N304" s="207"/>
      <c r="O304" s="207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</row>
    <row r="305" spans="1:28" ht="12.75" customHeight="1">
      <c r="A305" s="11"/>
      <c r="B305" s="11"/>
      <c r="C305" s="11"/>
      <c r="D305" s="141"/>
      <c r="E305" s="142"/>
      <c r="F305" s="508"/>
      <c r="G305" s="11"/>
      <c r="H305" s="457"/>
      <c r="I305" s="137"/>
      <c r="J305" s="11"/>
      <c r="K305" s="11"/>
      <c r="L305" s="207"/>
      <c r="M305" s="207"/>
      <c r="N305" s="207"/>
      <c r="O305" s="207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</row>
    <row r="306" spans="1:28" ht="12.75" customHeight="1">
      <c r="A306" s="11"/>
      <c r="B306" s="11"/>
      <c r="C306" s="11"/>
      <c r="D306" s="141"/>
      <c r="E306" s="142"/>
      <c r="F306" s="508"/>
      <c r="G306" s="11"/>
      <c r="H306" s="457"/>
      <c r="I306" s="137"/>
      <c r="J306" s="11"/>
      <c r="K306" s="11"/>
      <c r="L306" s="207"/>
      <c r="M306" s="207"/>
      <c r="N306" s="207"/>
      <c r="O306" s="207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</row>
    <row r="307" spans="1:28" ht="12.75" customHeight="1">
      <c r="A307" s="11"/>
      <c r="B307" s="11"/>
      <c r="C307" s="11"/>
      <c r="D307" s="141"/>
      <c r="E307" s="142"/>
      <c r="F307" s="508"/>
      <c r="G307" s="11"/>
      <c r="H307" s="457"/>
      <c r="I307" s="137"/>
      <c r="J307" s="11"/>
      <c r="K307" s="11"/>
      <c r="L307" s="207"/>
      <c r="M307" s="207"/>
      <c r="N307" s="207"/>
      <c r="O307" s="207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</row>
    <row r="308" spans="1:28" ht="12.75" customHeight="1">
      <c r="A308" s="11"/>
      <c r="B308" s="11"/>
      <c r="C308" s="11"/>
      <c r="D308" s="141"/>
      <c r="E308" s="142"/>
      <c r="F308" s="508"/>
      <c r="G308" s="11"/>
      <c r="H308" s="457"/>
      <c r="I308" s="137"/>
      <c r="J308" s="11"/>
      <c r="K308" s="11"/>
      <c r="L308" s="207"/>
      <c r="M308" s="207"/>
      <c r="N308" s="207"/>
      <c r="O308" s="207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</row>
    <row r="309" spans="1:28" ht="12.75" customHeight="1">
      <c r="A309" s="11"/>
      <c r="B309" s="11"/>
      <c r="C309" s="11"/>
      <c r="D309" s="141"/>
      <c r="E309" s="142"/>
      <c r="F309" s="508"/>
      <c r="G309" s="11"/>
      <c r="H309" s="457"/>
      <c r="I309" s="137"/>
      <c r="J309" s="11"/>
      <c r="K309" s="11"/>
      <c r="L309" s="207"/>
      <c r="M309" s="207"/>
      <c r="N309" s="207"/>
      <c r="O309" s="207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</row>
    <row r="310" spans="1:28" ht="12.75" customHeight="1">
      <c r="A310" s="11"/>
      <c r="B310" s="11"/>
      <c r="C310" s="11"/>
      <c r="D310" s="141"/>
      <c r="E310" s="142"/>
      <c r="F310" s="508"/>
      <c r="G310" s="11"/>
      <c r="H310" s="457"/>
      <c r="I310" s="137"/>
      <c r="J310" s="11"/>
      <c r="K310" s="11"/>
      <c r="L310" s="207"/>
      <c r="M310" s="207"/>
      <c r="N310" s="207"/>
      <c r="O310" s="207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</row>
    <row r="311" spans="1:28" ht="12.75" customHeight="1">
      <c r="A311" s="11"/>
      <c r="B311" s="11"/>
      <c r="C311" s="11"/>
      <c r="D311" s="141"/>
      <c r="E311" s="142"/>
      <c r="F311" s="508"/>
      <c r="G311" s="11"/>
      <c r="H311" s="457"/>
      <c r="I311" s="137"/>
      <c r="J311" s="11"/>
      <c r="K311" s="11"/>
      <c r="L311" s="207"/>
      <c r="M311" s="207"/>
      <c r="N311" s="207"/>
      <c r="O311" s="207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</row>
    <row r="312" spans="1:28" ht="12.75" customHeight="1">
      <c r="A312" s="11"/>
      <c r="B312" s="11"/>
      <c r="C312" s="11"/>
      <c r="D312" s="141"/>
      <c r="E312" s="142"/>
      <c r="F312" s="508"/>
      <c r="G312" s="11"/>
      <c r="H312" s="457"/>
      <c r="I312" s="137"/>
      <c r="J312" s="11"/>
      <c r="K312" s="11"/>
      <c r="L312" s="207"/>
      <c r="M312" s="207"/>
      <c r="N312" s="207"/>
      <c r="O312" s="207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</row>
    <row r="313" spans="1:28" ht="12.75" customHeight="1">
      <c r="A313" s="11"/>
      <c r="B313" s="11"/>
      <c r="C313" s="11"/>
      <c r="D313" s="141"/>
      <c r="E313" s="142"/>
      <c r="F313" s="508"/>
      <c r="G313" s="11"/>
      <c r="H313" s="457"/>
      <c r="I313" s="137"/>
      <c r="J313" s="11"/>
      <c r="K313" s="11"/>
      <c r="L313" s="207"/>
      <c r="M313" s="207"/>
      <c r="N313" s="207"/>
      <c r="O313" s="207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</row>
    <row r="314" spans="1:28" ht="12.75" customHeight="1">
      <c r="A314" s="11"/>
      <c r="B314" s="11"/>
      <c r="C314" s="11"/>
      <c r="D314" s="141"/>
      <c r="E314" s="142"/>
      <c r="F314" s="508"/>
      <c r="G314" s="11"/>
      <c r="H314" s="457"/>
      <c r="I314" s="137"/>
      <c r="J314" s="11"/>
      <c r="K314" s="11"/>
      <c r="L314" s="207"/>
      <c r="M314" s="207"/>
      <c r="N314" s="207"/>
      <c r="O314" s="207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</row>
    <row r="315" spans="1:28" ht="12.75" customHeight="1">
      <c r="A315" s="11"/>
      <c r="B315" s="11"/>
      <c r="C315" s="11"/>
      <c r="D315" s="141"/>
      <c r="E315" s="142"/>
      <c r="F315" s="508"/>
      <c r="G315" s="11"/>
      <c r="H315" s="457"/>
      <c r="I315" s="137"/>
      <c r="J315" s="11"/>
      <c r="K315" s="11"/>
      <c r="L315" s="207"/>
      <c r="M315" s="207"/>
      <c r="N315" s="207"/>
      <c r="O315" s="207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</row>
    <row r="316" spans="1:28" ht="12.75" customHeight="1">
      <c r="A316" s="11"/>
      <c r="B316" s="11"/>
      <c r="C316" s="11"/>
      <c r="D316" s="141"/>
      <c r="E316" s="142"/>
      <c r="F316" s="508"/>
      <c r="G316" s="11"/>
      <c r="H316" s="457"/>
      <c r="I316" s="137"/>
      <c r="J316" s="11"/>
      <c r="K316" s="11"/>
      <c r="L316" s="207"/>
      <c r="M316" s="207"/>
      <c r="N316" s="207"/>
      <c r="O316" s="207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</row>
    <row r="317" spans="1:28" ht="12.75" customHeight="1">
      <c r="A317" s="11"/>
      <c r="B317" s="11"/>
      <c r="C317" s="11"/>
      <c r="D317" s="141"/>
      <c r="E317" s="142"/>
      <c r="F317" s="508"/>
      <c r="G317" s="11"/>
      <c r="H317" s="457"/>
      <c r="I317" s="137"/>
      <c r="J317" s="11"/>
      <c r="K317" s="11"/>
      <c r="L317" s="207"/>
      <c r="M317" s="207"/>
      <c r="N317" s="207"/>
      <c r="O317" s="207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</row>
    <row r="318" spans="1:28" ht="12.75" customHeight="1">
      <c r="A318" s="11"/>
      <c r="B318" s="11"/>
      <c r="C318" s="11"/>
      <c r="D318" s="141"/>
      <c r="E318" s="142"/>
      <c r="F318" s="508"/>
      <c r="G318" s="11"/>
      <c r="H318" s="457"/>
      <c r="I318" s="137"/>
      <c r="J318" s="11"/>
      <c r="K318" s="11"/>
      <c r="L318" s="207"/>
      <c r="M318" s="207"/>
      <c r="N318" s="207"/>
      <c r="O318" s="207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</row>
    <row r="319" spans="1:28" ht="12.75" customHeight="1">
      <c r="A319" s="11"/>
      <c r="B319" s="11"/>
      <c r="C319" s="11"/>
      <c r="D319" s="141"/>
      <c r="E319" s="142"/>
      <c r="F319" s="508"/>
      <c r="G319" s="11"/>
      <c r="H319" s="457"/>
      <c r="I319" s="137"/>
      <c r="J319" s="11"/>
      <c r="K319" s="11"/>
      <c r="L319" s="207"/>
      <c r="M319" s="207"/>
      <c r="N319" s="207"/>
      <c r="O319" s="207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</row>
    <row r="320" spans="1:28" ht="12.75" customHeight="1">
      <c r="A320" s="11"/>
      <c r="B320" s="11"/>
      <c r="C320" s="11"/>
      <c r="D320" s="141"/>
      <c r="E320" s="142"/>
      <c r="F320" s="508"/>
      <c r="G320" s="11"/>
      <c r="H320" s="457"/>
      <c r="I320" s="137"/>
      <c r="J320" s="11"/>
      <c r="K320" s="11"/>
      <c r="L320" s="207"/>
      <c r="M320" s="207"/>
      <c r="N320" s="207"/>
      <c r="O320" s="207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</row>
    <row r="321" spans="1:28" ht="12.75" customHeight="1">
      <c r="A321" s="11"/>
      <c r="B321" s="11"/>
      <c r="C321" s="11"/>
      <c r="D321" s="141"/>
      <c r="E321" s="142"/>
      <c r="F321" s="508"/>
      <c r="G321" s="11"/>
      <c r="H321" s="457"/>
      <c r="I321" s="137"/>
      <c r="J321" s="11"/>
      <c r="K321" s="11"/>
      <c r="L321" s="207"/>
      <c r="M321" s="207"/>
      <c r="N321" s="207"/>
      <c r="O321" s="207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</row>
    <row r="322" spans="1:28" ht="12.75" customHeight="1">
      <c r="A322" s="11"/>
      <c r="B322" s="11"/>
      <c r="C322" s="11"/>
      <c r="D322" s="141"/>
      <c r="E322" s="142"/>
      <c r="F322" s="508"/>
      <c r="G322" s="11"/>
      <c r="H322" s="457"/>
      <c r="I322" s="137"/>
      <c r="J322" s="11"/>
      <c r="K322" s="11"/>
      <c r="L322" s="207"/>
      <c r="M322" s="207"/>
      <c r="N322" s="207"/>
      <c r="O322" s="207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</row>
    <row r="323" spans="1:28" ht="12.75" customHeight="1">
      <c r="A323" s="11"/>
      <c r="B323" s="11"/>
      <c r="C323" s="11"/>
      <c r="D323" s="141"/>
      <c r="E323" s="142"/>
      <c r="F323" s="508"/>
      <c r="G323" s="11"/>
      <c r="H323" s="457"/>
      <c r="I323" s="137"/>
      <c r="J323" s="11"/>
      <c r="K323" s="11"/>
      <c r="L323" s="207"/>
      <c r="M323" s="207"/>
      <c r="N323" s="207"/>
      <c r="O323" s="207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</row>
    <row r="324" spans="1:28" ht="12.75" customHeight="1">
      <c r="A324" s="11"/>
      <c r="B324" s="11"/>
      <c r="C324" s="11"/>
      <c r="D324" s="141"/>
      <c r="E324" s="142"/>
      <c r="F324" s="508"/>
      <c r="G324" s="11"/>
      <c r="H324" s="457"/>
      <c r="I324" s="137"/>
      <c r="J324" s="11"/>
      <c r="K324" s="11"/>
      <c r="L324" s="207"/>
      <c r="M324" s="207"/>
      <c r="N324" s="207"/>
      <c r="O324" s="207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</row>
    <row r="325" spans="1:28" ht="12.75" customHeight="1">
      <c r="A325" s="11"/>
      <c r="B325" s="11"/>
      <c r="C325" s="11"/>
      <c r="D325" s="141"/>
      <c r="E325" s="142"/>
      <c r="F325" s="508"/>
      <c r="G325" s="11"/>
      <c r="H325" s="457"/>
      <c r="I325" s="137"/>
      <c r="J325" s="11"/>
      <c r="K325" s="11"/>
      <c r="L325" s="207"/>
      <c r="M325" s="207"/>
      <c r="N325" s="207"/>
      <c r="O325" s="207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</row>
    <row r="326" spans="1:28" ht="12.75" customHeight="1">
      <c r="A326" s="11"/>
      <c r="B326" s="11"/>
      <c r="C326" s="11"/>
      <c r="D326" s="141"/>
      <c r="E326" s="142"/>
      <c r="F326" s="508"/>
      <c r="G326" s="11"/>
      <c r="H326" s="457"/>
      <c r="I326" s="137"/>
      <c r="J326" s="11"/>
      <c r="K326" s="11"/>
      <c r="L326" s="207"/>
      <c r="M326" s="207"/>
      <c r="N326" s="207"/>
      <c r="O326" s="207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</row>
    <row r="327" spans="1:28" ht="12.75" customHeight="1">
      <c r="A327" s="11"/>
      <c r="B327" s="11"/>
      <c r="C327" s="11"/>
      <c r="D327" s="141"/>
      <c r="E327" s="142"/>
      <c r="F327" s="508"/>
      <c r="G327" s="11"/>
      <c r="H327" s="457"/>
      <c r="I327" s="137"/>
      <c r="J327" s="11"/>
      <c r="K327" s="11"/>
      <c r="L327" s="207"/>
      <c r="M327" s="207"/>
      <c r="N327" s="207"/>
      <c r="O327" s="207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</row>
    <row r="328" spans="1:28" ht="12.75" customHeight="1">
      <c r="A328" s="11"/>
      <c r="B328" s="11"/>
      <c r="C328" s="11"/>
      <c r="D328" s="141"/>
      <c r="E328" s="142"/>
      <c r="F328" s="508"/>
      <c r="G328" s="11"/>
      <c r="H328" s="457"/>
      <c r="I328" s="137"/>
      <c r="J328" s="11"/>
      <c r="K328" s="11"/>
      <c r="L328" s="207"/>
      <c r="M328" s="207"/>
      <c r="N328" s="207"/>
      <c r="O328" s="207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</row>
    <row r="329" spans="1:28" ht="12.75" customHeight="1">
      <c r="A329" s="11"/>
      <c r="B329" s="11"/>
      <c r="C329" s="11"/>
      <c r="D329" s="141"/>
      <c r="E329" s="142"/>
      <c r="F329" s="508"/>
      <c r="G329" s="11"/>
      <c r="H329" s="457"/>
      <c r="I329" s="137"/>
      <c r="J329" s="11"/>
      <c r="K329" s="11"/>
      <c r="L329" s="207"/>
      <c r="M329" s="207"/>
      <c r="N329" s="207"/>
      <c r="O329" s="207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</row>
    <row r="330" spans="1:28" ht="12.75" customHeight="1">
      <c r="A330" s="11"/>
      <c r="B330" s="11"/>
      <c r="C330" s="11"/>
      <c r="D330" s="141"/>
      <c r="E330" s="142"/>
      <c r="F330" s="508"/>
      <c r="G330" s="11"/>
      <c r="H330" s="457"/>
      <c r="I330" s="137"/>
      <c r="J330" s="11"/>
      <c r="K330" s="11"/>
      <c r="L330" s="207"/>
      <c r="M330" s="207"/>
      <c r="N330" s="207"/>
      <c r="O330" s="207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</row>
    <row r="331" spans="1:28" ht="12.75" customHeight="1">
      <c r="A331" s="11"/>
      <c r="B331" s="11"/>
      <c r="C331" s="11"/>
      <c r="D331" s="141"/>
      <c r="E331" s="142"/>
      <c r="F331" s="508"/>
      <c r="G331" s="11"/>
      <c r="H331" s="457"/>
      <c r="I331" s="137"/>
      <c r="J331" s="11"/>
      <c r="K331" s="11"/>
      <c r="L331" s="207"/>
      <c r="M331" s="207"/>
      <c r="N331" s="207"/>
      <c r="O331" s="207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</row>
    <row r="332" spans="1:28" ht="12.75" customHeight="1">
      <c r="A332" s="11"/>
      <c r="B332" s="11"/>
      <c r="C332" s="11"/>
      <c r="D332" s="141"/>
      <c r="E332" s="142"/>
      <c r="F332" s="508"/>
      <c r="G332" s="11"/>
      <c r="H332" s="457"/>
      <c r="I332" s="137"/>
      <c r="J332" s="11"/>
      <c r="K332" s="11"/>
      <c r="L332" s="207"/>
      <c r="M332" s="207"/>
      <c r="N332" s="207"/>
      <c r="O332" s="207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</row>
    <row r="333" spans="1:28" ht="12.75" customHeight="1">
      <c r="A333" s="11"/>
      <c r="B333" s="11"/>
      <c r="C333" s="11"/>
      <c r="D333" s="141"/>
      <c r="E333" s="142"/>
      <c r="F333" s="508"/>
      <c r="G333" s="11"/>
      <c r="H333" s="457"/>
      <c r="I333" s="137"/>
      <c r="J333" s="11"/>
      <c r="K333" s="11"/>
      <c r="L333" s="207"/>
      <c r="M333" s="207"/>
      <c r="N333" s="207"/>
      <c r="O333" s="207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</row>
    <row r="334" spans="1:28" ht="12.75" customHeight="1">
      <c r="A334" s="11"/>
      <c r="B334" s="11"/>
      <c r="C334" s="11"/>
      <c r="D334" s="141"/>
      <c r="E334" s="142"/>
      <c r="F334" s="508"/>
      <c r="G334" s="11"/>
      <c r="H334" s="458"/>
      <c r="I334" s="144"/>
      <c r="J334" s="11"/>
      <c r="K334" s="11"/>
      <c r="L334" s="207"/>
      <c r="M334" s="207"/>
      <c r="N334" s="207"/>
      <c r="O334" s="207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</row>
    <row r="335" spans="1:28" ht="12.75" customHeight="1">
      <c r="A335" s="11"/>
      <c r="B335" s="11"/>
      <c r="C335" s="11"/>
      <c r="D335" s="141"/>
      <c r="E335" s="142"/>
      <c r="F335" s="508"/>
      <c r="G335" s="11"/>
      <c r="H335" s="457"/>
      <c r="I335" s="137"/>
      <c r="J335" s="11"/>
      <c r="K335" s="11"/>
      <c r="L335" s="207"/>
      <c r="M335" s="207"/>
      <c r="N335" s="207"/>
      <c r="O335" s="207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</row>
    <row r="336" spans="1:28" ht="12.75" customHeight="1">
      <c r="A336" s="11"/>
      <c r="B336" s="11"/>
      <c r="C336" s="11"/>
      <c r="D336" s="141"/>
      <c r="E336" s="142"/>
      <c r="F336" s="508"/>
      <c r="G336" s="11"/>
      <c r="H336" s="458"/>
      <c r="I336" s="144"/>
      <c r="J336" s="11"/>
      <c r="K336" s="11"/>
      <c r="L336" s="207"/>
      <c r="M336" s="207"/>
      <c r="N336" s="207"/>
      <c r="O336" s="207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</row>
    <row r="337" spans="1:28" ht="12.75" customHeight="1">
      <c r="A337" s="11"/>
      <c r="B337" s="11"/>
      <c r="C337" s="11"/>
      <c r="D337" s="141"/>
      <c r="E337" s="142"/>
      <c r="F337" s="508"/>
      <c r="G337" s="11"/>
      <c r="H337" s="457"/>
      <c r="I337" s="137"/>
      <c r="J337" s="11"/>
      <c r="K337" s="11"/>
      <c r="L337" s="207"/>
      <c r="M337" s="207"/>
      <c r="N337" s="207"/>
      <c r="O337" s="207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</row>
    <row r="338" spans="1:28" ht="12.75" customHeight="1">
      <c r="A338" s="11"/>
      <c r="B338" s="11"/>
      <c r="C338" s="11"/>
      <c r="D338" s="141"/>
      <c r="E338" s="142"/>
      <c r="F338" s="508"/>
      <c r="G338" s="11"/>
      <c r="H338" s="457"/>
      <c r="I338" s="137"/>
      <c r="J338" s="11"/>
      <c r="K338" s="11"/>
      <c r="L338" s="207"/>
      <c r="M338" s="207"/>
      <c r="N338" s="207"/>
      <c r="O338" s="207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</row>
    <row r="339" spans="1:28" ht="12.75" customHeight="1">
      <c r="A339" s="11"/>
      <c r="B339" s="11"/>
      <c r="C339" s="11"/>
      <c r="D339" s="141"/>
      <c r="E339" s="142"/>
      <c r="F339" s="508"/>
      <c r="G339" s="11"/>
      <c r="H339" s="457"/>
      <c r="I339" s="137"/>
      <c r="J339" s="11"/>
      <c r="K339" s="11"/>
      <c r="L339" s="207"/>
      <c r="M339" s="207"/>
      <c r="N339" s="207"/>
      <c r="O339" s="207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</row>
    <row r="340" spans="1:28" ht="18" customHeight="1">
      <c r="A340" s="11"/>
      <c r="B340" s="11"/>
      <c r="C340" s="11"/>
      <c r="D340" s="141"/>
      <c r="E340" s="142"/>
      <c r="F340" s="508"/>
      <c r="G340" s="11"/>
      <c r="H340" s="459"/>
      <c r="I340" s="132"/>
      <c r="J340" s="11"/>
      <c r="K340" s="11"/>
      <c r="L340" s="207"/>
      <c r="M340" s="207"/>
      <c r="N340" s="207"/>
      <c r="O340" s="207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</row>
    <row r="341" spans="1:28" ht="18" customHeight="1">
      <c r="A341" s="11"/>
      <c r="B341" s="11"/>
      <c r="C341" s="11"/>
      <c r="D341" s="141"/>
      <c r="E341" s="142"/>
      <c r="F341" s="508"/>
      <c r="G341" s="11"/>
      <c r="H341" s="459"/>
      <c r="I341" s="132"/>
      <c r="J341" s="11"/>
      <c r="K341" s="11"/>
      <c r="L341" s="207"/>
      <c r="M341" s="207"/>
      <c r="N341" s="207"/>
      <c r="O341" s="207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</row>
    <row r="342" spans="1:28" ht="18" customHeight="1">
      <c r="A342" s="11"/>
      <c r="B342" s="11"/>
      <c r="C342" s="11"/>
      <c r="D342" s="141"/>
      <c r="E342" s="142"/>
      <c r="F342" s="508"/>
      <c r="G342" s="11"/>
      <c r="H342" s="459"/>
      <c r="I342" s="132"/>
      <c r="J342" s="11"/>
      <c r="K342" s="11"/>
      <c r="L342" s="207"/>
      <c r="M342" s="207"/>
      <c r="N342" s="207"/>
      <c r="O342" s="207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</row>
    <row r="343" spans="1:28" ht="18" customHeight="1">
      <c r="A343" s="11"/>
      <c r="B343" s="11"/>
      <c r="C343" s="11"/>
      <c r="D343" s="141"/>
      <c r="E343" s="142"/>
      <c r="F343" s="508"/>
      <c r="G343" s="11"/>
      <c r="H343" s="459"/>
      <c r="I343" s="132"/>
      <c r="J343" s="11"/>
      <c r="K343" s="11"/>
      <c r="L343" s="207"/>
      <c r="M343" s="207"/>
      <c r="N343" s="207"/>
      <c r="O343" s="207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</row>
    <row r="344" spans="1:28" ht="18" customHeight="1">
      <c r="A344" s="11"/>
      <c r="B344" s="11"/>
      <c r="C344" s="11"/>
      <c r="D344" s="141"/>
      <c r="E344" s="142"/>
      <c r="F344" s="508"/>
      <c r="G344" s="11"/>
      <c r="H344" s="459"/>
      <c r="I344" s="132"/>
      <c r="J344" s="11"/>
      <c r="K344" s="11"/>
      <c r="L344" s="207"/>
      <c r="M344" s="207"/>
      <c r="N344" s="207"/>
      <c r="O344" s="207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</row>
    <row r="345" spans="1:28" ht="18" customHeight="1">
      <c r="A345" s="11"/>
      <c r="B345" s="11"/>
      <c r="C345" s="11"/>
      <c r="D345" s="141"/>
      <c r="E345" s="142"/>
      <c r="F345" s="508"/>
      <c r="G345" s="11"/>
      <c r="H345" s="460"/>
      <c r="I345" s="132"/>
      <c r="J345" s="11"/>
      <c r="K345" s="11"/>
      <c r="L345" s="207"/>
      <c r="M345" s="207"/>
      <c r="N345" s="207"/>
      <c r="O345" s="207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</row>
    <row r="346" spans="1:28" ht="18" customHeight="1">
      <c r="A346" s="11"/>
      <c r="B346" s="11"/>
      <c r="C346" s="11"/>
      <c r="D346" s="141"/>
      <c r="E346" s="142"/>
      <c r="F346" s="508"/>
      <c r="G346" s="11"/>
      <c r="H346" s="460"/>
      <c r="I346" s="132"/>
      <c r="J346" s="11"/>
      <c r="K346" s="11"/>
      <c r="L346" s="207"/>
      <c r="M346" s="207"/>
      <c r="N346" s="207"/>
      <c r="O346" s="207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</row>
    <row r="347" spans="1:28" ht="18" customHeight="1">
      <c r="A347" s="11"/>
      <c r="B347" s="11"/>
      <c r="C347" s="11"/>
      <c r="D347" s="141"/>
      <c r="E347" s="142"/>
      <c r="F347" s="508"/>
      <c r="G347" s="11"/>
      <c r="H347" s="460"/>
      <c r="I347" s="132"/>
      <c r="J347" s="11"/>
      <c r="K347" s="11"/>
      <c r="L347" s="207"/>
      <c r="M347" s="207"/>
      <c r="N347" s="207"/>
      <c r="O347" s="207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</row>
  </sheetData>
  <mergeCells count="7">
    <mergeCell ref="A5:H5"/>
    <mergeCell ref="J4:O4"/>
    <mergeCell ref="P4:W4"/>
    <mergeCell ref="X4:AB4"/>
    <mergeCell ref="A2:H2"/>
    <mergeCell ref="A3:H3"/>
    <mergeCell ref="A4:H4"/>
  </mergeCells>
  <phoneticPr fontId="3" type="noConversion"/>
  <pageMargins left="0.70866141732283472" right="0.70866141732283472" top="0.74803149606299213" bottom="0.35433070866141736" header="0.31496062992125984" footer="0.31496062992125984"/>
  <pageSetup scale="90" fitToWidth="90" orientation="landscape" r:id="rId1"/>
  <headerFooter>
    <oddFooter>&amp;RPágina  &amp;P 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03"/>
  <sheetViews>
    <sheetView workbookViewId="0">
      <pane ySplit="5" topLeftCell="A6" activePane="bottomLeft" state="frozen"/>
      <selection pane="bottomLeft" activeCell="B7" sqref="B7"/>
    </sheetView>
  </sheetViews>
  <sheetFormatPr baseColWidth="10" defaultColWidth="12.5703125" defaultRowHeight="15" customHeight="1"/>
  <cols>
    <col min="1" max="1" width="5.85546875" customWidth="1"/>
    <col min="2" max="2" width="9.140625" customWidth="1"/>
    <col min="3" max="3" width="6.42578125" customWidth="1"/>
    <col min="4" max="4" width="31.5703125" customWidth="1"/>
    <col min="5" max="5" width="13.7109375" customWidth="1"/>
    <col min="6" max="6" width="16.7109375" customWidth="1"/>
    <col min="7" max="7" width="20.7109375" customWidth="1"/>
    <col min="8" max="8" width="5" hidden="1" customWidth="1"/>
    <col min="9" max="9" width="28.85546875" customWidth="1"/>
    <col min="10" max="10" width="24" customWidth="1"/>
    <col min="11" max="11" width="22.85546875" customWidth="1"/>
    <col min="12" max="12" width="15.28515625" customWidth="1"/>
  </cols>
  <sheetData>
    <row r="1" spans="1:12" ht="12.75" customHeight="1">
      <c r="A1" s="4"/>
      <c r="B1" s="5"/>
      <c r="C1" s="5"/>
      <c r="D1" s="6"/>
      <c r="E1" s="7"/>
      <c r="F1" s="5"/>
      <c r="G1" s="5"/>
      <c r="H1" s="8"/>
      <c r="I1" s="9"/>
      <c r="J1" s="10"/>
      <c r="K1" s="11"/>
      <c r="L1" s="9"/>
    </row>
    <row r="2" spans="1:12" ht="12.75" customHeight="1">
      <c r="A2" s="620" t="s">
        <v>28</v>
      </c>
      <c r="B2" s="621"/>
      <c r="C2" s="621"/>
      <c r="D2" s="621"/>
      <c r="E2" s="621"/>
      <c r="F2" s="621"/>
      <c r="G2" s="621"/>
      <c r="H2" s="621"/>
      <c r="I2" s="622"/>
      <c r="J2" s="12"/>
      <c r="K2" s="11"/>
      <c r="L2" s="11"/>
    </row>
    <row r="3" spans="1:12" ht="16.5" customHeight="1">
      <c r="A3" s="628" t="e">
        <f>+#REF!</f>
        <v>#REF!</v>
      </c>
      <c r="B3" s="629"/>
      <c r="C3" s="629"/>
      <c r="D3" s="629"/>
      <c r="E3" s="629"/>
      <c r="F3" s="629"/>
      <c r="G3" s="630"/>
      <c r="H3" s="13"/>
      <c r="I3" s="14"/>
      <c r="J3" s="15"/>
      <c r="K3" s="11"/>
      <c r="L3" s="14"/>
    </row>
    <row r="4" spans="1:12" ht="13.5" customHeight="1">
      <c r="A4" s="16"/>
      <c r="B4" s="17"/>
      <c r="C4" s="18"/>
      <c r="D4" s="19"/>
      <c r="E4" s="20"/>
      <c r="F4" s="19"/>
      <c r="G4" s="21"/>
      <c r="H4" s="22"/>
      <c r="I4" s="23"/>
      <c r="J4" s="24"/>
      <c r="K4" s="5"/>
      <c r="L4" s="23"/>
    </row>
    <row r="5" spans="1:12" ht="76.5" customHeight="1">
      <c r="A5" s="25" t="s">
        <v>29</v>
      </c>
      <c r="B5" s="26" t="s">
        <v>30</v>
      </c>
      <c r="C5" s="27" t="s">
        <v>31</v>
      </c>
      <c r="D5" s="28" t="s">
        <v>32</v>
      </c>
      <c r="E5" s="29" t="s">
        <v>4</v>
      </c>
      <c r="F5" s="30" t="s">
        <v>30</v>
      </c>
      <c r="G5" s="31" t="s">
        <v>33</v>
      </c>
      <c r="H5" s="32"/>
      <c r="I5" s="33" t="s">
        <v>34</v>
      </c>
      <c r="J5" s="34"/>
      <c r="K5" s="11"/>
      <c r="L5" s="33"/>
    </row>
    <row r="6" spans="1:12" ht="12.75" customHeight="1">
      <c r="A6" s="633">
        <v>1</v>
      </c>
      <c r="B6" s="631" t="s">
        <v>35</v>
      </c>
      <c r="C6" s="35">
        <v>1</v>
      </c>
      <c r="D6" s="36" t="s">
        <v>36</v>
      </c>
      <c r="E6" s="3">
        <v>1014214516</v>
      </c>
      <c r="F6" s="37" t="s">
        <v>37</v>
      </c>
      <c r="G6" s="38">
        <v>3031572</v>
      </c>
      <c r="H6" s="39"/>
      <c r="I6" s="40">
        <v>6.4000000000000005E-4</v>
      </c>
      <c r="J6" s="41">
        <v>3133177</v>
      </c>
      <c r="K6" s="11"/>
      <c r="L6" s="42"/>
    </row>
    <row r="7" spans="1:12" ht="12.75" customHeight="1">
      <c r="A7" s="634"/>
      <c r="B7" s="632"/>
      <c r="C7" s="35">
        <v>2</v>
      </c>
      <c r="D7" s="43" t="s">
        <v>38</v>
      </c>
      <c r="E7" s="1">
        <v>11234037</v>
      </c>
      <c r="F7" s="37" t="s">
        <v>37</v>
      </c>
      <c r="G7" s="44">
        <v>3045944</v>
      </c>
      <c r="H7" s="39"/>
      <c r="I7" s="40">
        <v>6.3000000000000003E-4</v>
      </c>
      <c r="J7" s="41">
        <v>3079657</v>
      </c>
      <c r="K7" s="11"/>
      <c r="L7" s="42"/>
    </row>
    <row r="8" spans="1:12" ht="12.75" customHeight="1">
      <c r="A8" s="634"/>
      <c r="B8" s="632"/>
      <c r="C8" s="35">
        <v>3</v>
      </c>
      <c r="D8" s="43" t="s">
        <v>39</v>
      </c>
      <c r="E8" s="2">
        <v>79857278</v>
      </c>
      <c r="F8" s="37" t="s">
        <v>37</v>
      </c>
      <c r="G8" s="44">
        <v>7493670</v>
      </c>
      <c r="H8" s="39"/>
      <c r="I8" s="40">
        <v>1.5499999999999999E-3</v>
      </c>
      <c r="J8" s="41">
        <v>7592193</v>
      </c>
      <c r="K8" s="11"/>
      <c r="L8" s="42"/>
    </row>
    <row r="9" spans="1:12" ht="12.75" customHeight="1">
      <c r="A9" s="634"/>
      <c r="B9" s="632"/>
      <c r="C9" s="35">
        <v>4</v>
      </c>
      <c r="D9" s="43" t="s">
        <v>40</v>
      </c>
      <c r="E9" s="2">
        <v>1051650430</v>
      </c>
      <c r="F9" s="37" t="s">
        <v>37</v>
      </c>
      <c r="G9" s="44">
        <v>5070810</v>
      </c>
      <c r="H9" s="39"/>
      <c r="I9" s="40">
        <v>1.0499999999999999E-3</v>
      </c>
      <c r="J9" s="41">
        <v>5165210</v>
      </c>
      <c r="K9" s="11"/>
      <c r="L9" s="42"/>
    </row>
    <row r="10" spans="1:12" ht="12.75" customHeight="1">
      <c r="A10" s="634"/>
      <c r="B10" s="632"/>
      <c r="C10" s="35">
        <v>5</v>
      </c>
      <c r="D10" s="43" t="s">
        <v>41</v>
      </c>
      <c r="E10" s="2">
        <v>80090129</v>
      </c>
      <c r="F10" s="37" t="s">
        <v>37</v>
      </c>
      <c r="G10" s="44">
        <v>12782923</v>
      </c>
      <c r="H10" s="39"/>
      <c r="I10" s="40">
        <v>2.6099999999999999E-3</v>
      </c>
      <c r="J10" s="41">
        <v>12782923</v>
      </c>
      <c r="K10" s="11"/>
      <c r="L10" s="42"/>
    </row>
    <row r="11" spans="1:12" ht="12.75" customHeight="1">
      <c r="A11" s="634"/>
      <c r="B11" s="632"/>
      <c r="C11" s="35">
        <v>6</v>
      </c>
      <c r="D11" s="43" t="s">
        <v>42</v>
      </c>
      <c r="E11" s="2">
        <v>3118939</v>
      </c>
      <c r="F11" s="37" t="s">
        <v>37</v>
      </c>
      <c r="G11" s="44">
        <v>6218051</v>
      </c>
      <c r="H11" s="39"/>
      <c r="I11" s="40">
        <v>1.39E-3</v>
      </c>
      <c r="J11" s="41">
        <v>6794027</v>
      </c>
      <c r="K11" s="11"/>
      <c r="L11" s="42"/>
    </row>
    <row r="12" spans="1:12" ht="12.75" customHeight="1">
      <c r="A12" s="634"/>
      <c r="B12" s="632"/>
      <c r="C12" s="35">
        <v>7</v>
      </c>
      <c r="D12" s="43" t="s">
        <v>43</v>
      </c>
      <c r="E12" s="2">
        <v>1051737137</v>
      </c>
      <c r="F12" s="37" t="s">
        <v>37</v>
      </c>
      <c r="G12" s="44">
        <v>3313645</v>
      </c>
      <c r="H12" s="39"/>
      <c r="I12" s="40">
        <v>6.8000000000000005E-4</v>
      </c>
      <c r="J12" s="41">
        <v>3335669</v>
      </c>
      <c r="K12" s="11"/>
      <c r="L12" s="42"/>
    </row>
    <row r="13" spans="1:12" ht="12.75" customHeight="1">
      <c r="A13" s="634"/>
      <c r="B13" s="632"/>
      <c r="C13" s="35">
        <v>8</v>
      </c>
      <c r="D13" s="43" t="s">
        <v>44</v>
      </c>
      <c r="E13" s="2">
        <v>52397417</v>
      </c>
      <c r="F13" s="37" t="s">
        <v>37</v>
      </c>
      <c r="G13" s="44">
        <v>1292897</v>
      </c>
      <c r="H13" s="39"/>
      <c r="I13" s="40">
        <v>2.7E-4</v>
      </c>
      <c r="J13" s="41">
        <v>1302519</v>
      </c>
      <c r="K13" s="11"/>
      <c r="L13" s="42"/>
    </row>
    <row r="14" spans="1:12" ht="12.75" customHeight="1">
      <c r="A14" s="634"/>
      <c r="B14" s="632"/>
      <c r="C14" s="35">
        <v>9</v>
      </c>
      <c r="D14" s="43" t="s">
        <v>45</v>
      </c>
      <c r="E14" s="2">
        <v>1050457364</v>
      </c>
      <c r="F14" s="37" t="s">
        <v>37</v>
      </c>
      <c r="G14" s="44">
        <v>1866630</v>
      </c>
      <c r="H14" s="39"/>
      <c r="I14" s="40">
        <v>3.8000000000000002E-4</v>
      </c>
      <c r="J14" s="41">
        <v>1878417</v>
      </c>
      <c r="K14" s="11"/>
      <c r="L14" s="42"/>
    </row>
    <row r="15" spans="1:12" ht="12.75" customHeight="1">
      <c r="A15" s="634"/>
      <c r="B15" s="632"/>
      <c r="C15" s="35">
        <v>10</v>
      </c>
      <c r="D15" s="43" t="s">
        <v>46</v>
      </c>
      <c r="E15" s="2">
        <v>19752647</v>
      </c>
      <c r="F15" s="37" t="s">
        <v>37</v>
      </c>
      <c r="G15" s="44">
        <v>3789091</v>
      </c>
      <c r="H15" s="39"/>
      <c r="I15" s="40">
        <v>8.0000000000000004E-4</v>
      </c>
      <c r="J15" s="41">
        <v>3930717</v>
      </c>
      <c r="K15" s="11"/>
      <c r="L15" s="42"/>
    </row>
    <row r="16" spans="1:12" ht="12.75" customHeight="1">
      <c r="A16" s="634"/>
      <c r="B16" s="632"/>
      <c r="C16" s="35">
        <v>11</v>
      </c>
      <c r="D16" s="43" t="s">
        <v>47</v>
      </c>
      <c r="E16" s="2">
        <v>80090129</v>
      </c>
      <c r="F16" s="37" t="s">
        <v>37</v>
      </c>
      <c r="G16" s="44">
        <v>12782923</v>
      </c>
      <c r="H16" s="39"/>
      <c r="I16" s="40">
        <v>2.6099999999999999E-3</v>
      </c>
      <c r="J16" s="41">
        <v>12782923</v>
      </c>
      <c r="K16" s="11"/>
      <c r="L16" s="42"/>
    </row>
    <row r="17" spans="1:12" ht="12.75" customHeight="1">
      <c r="A17" s="634"/>
      <c r="B17" s="632"/>
      <c r="C17" s="35">
        <v>12</v>
      </c>
      <c r="D17" s="43" t="s">
        <v>48</v>
      </c>
      <c r="E17" s="2">
        <v>1020751510</v>
      </c>
      <c r="F17" s="37" t="s">
        <v>37</v>
      </c>
      <c r="G17" s="44">
        <v>76639</v>
      </c>
      <c r="H17" s="39"/>
      <c r="I17" s="40">
        <v>2.0000000000000002E-5</v>
      </c>
      <c r="J17" s="41">
        <v>76639</v>
      </c>
      <c r="K17" s="11"/>
      <c r="L17" s="42"/>
    </row>
    <row r="18" spans="1:12" ht="12.75" customHeight="1">
      <c r="A18" s="634"/>
      <c r="B18" s="632"/>
      <c r="C18" s="35"/>
      <c r="D18" s="43" t="s">
        <v>49</v>
      </c>
      <c r="E18" s="2">
        <v>93368113</v>
      </c>
      <c r="F18" s="37" t="s">
        <v>37</v>
      </c>
      <c r="G18" s="44">
        <v>34727</v>
      </c>
      <c r="H18" s="39"/>
      <c r="I18" s="40">
        <v>1.0000000000000001E-5</v>
      </c>
      <c r="J18" s="41">
        <v>34727</v>
      </c>
      <c r="K18" s="11"/>
      <c r="L18" s="42"/>
    </row>
    <row r="19" spans="1:12" ht="12.75" customHeight="1">
      <c r="A19" s="634"/>
      <c r="B19" s="632"/>
      <c r="C19" s="35">
        <v>12</v>
      </c>
      <c r="D19" s="43" t="s">
        <v>50</v>
      </c>
      <c r="E19" s="2">
        <v>52325511</v>
      </c>
      <c r="F19" s="37" t="s">
        <v>37</v>
      </c>
      <c r="G19" s="44">
        <v>5576577</v>
      </c>
      <c r="H19" s="39"/>
      <c r="I19" s="40">
        <v>1.15E-3</v>
      </c>
      <c r="J19" s="41">
        <v>5648918</v>
      </c>
      <c r="K19" s="11"/>
      <c r="L19" s="42"/>
    </row>
    <row r="20" spans="1:12" ht="12.75" customHeight="1">
      <c r="A20" s="634"/>
      <c r="B20" s="632"/>
      <c r="C20" s="35">
        <v>13</v>
      </c>
      <c r="D20" s="43" t="s">
        <v>51</v>
      </c>
      <c r="E20" s="2">
        <v>9336811</v>
      </c>
      <c r="F20" s="37" t="s">
        <v>37</v>
      </c>
      <c r="G20" s="44">
        <v>382753</v>
      </c>
      <c r="H20" s="39"/>
      <c r="I20" s="40">
        <v>8.0000000000000007E-5</v>
      </c>
      <c r="J20" s="41">
        <v>382753</v>
      </c>
      <c r="K20" s="11"/>
      <c r="L20" s="42"/>
    </row>
    <row r="21" spans="1:12" ht="12.75" customHeight="1">
      <c r="A21" s="634"/>
      <c r="B21" s="632"/>
      <c r="C21" s="35">
        <v>13</v>
      </c>
      <c r="D21" s="43" t="s">
        <v>52</v>
      </c>
      <c r="E21" s="2">
        <v>7010755</v>
      </c>
      <c r="F21" s="37" t="s">
        <v>37</v>
      </c>
      <c r="G21" s="44">
        <v>3012687</v>
      </c>
      <c r="H21" s="39"/>
      <c r="I21" s="40">
        <v>6.2E-4</v>
      </c>
      <c r="J21" s="41">
        <v>3047681</v>
      </c>
      <c r="K21" s="11"/>
      <c r="L21" s="42"/>
    </row>
    <row r="22" spans="1:12" ht="12.75" customHeight="1">
      <c r="A22" s="634"/>
      <c r="B22" s="632"/>
      <c r="C22" s="35">
        <v>14</v>
      </c>
      <c r="D22" s="43" t="s">
        <v>53</v>
      </c>
      <c r="E22" s="2">
        <v>11441365</v>
      </c>
      <c r="F22" s="37" t="s">
        <v>37</v>
      </c>
      <c r="G22" s="44">
        <v>2984026</v>
      </c>
      <c r="H22" s="39"/>
      <c r="I22" s="40">
        <v>6.0999999999999997E-4</v>
      </c>
      <c r="J22" s="41">
        <v>3004827</v>
      </c>
      <c r="K22" s="11"/>
      <c r="L22" s="42"/>
    </row>
    <row r="23" spans="1:12" ht="12.75" customHeight="1">
      <c r="A23" s="634"/>
      <c r="B23" s="632"/>
      <c r="C23" s="35">
        <v>15</v>
      </c>
      <c r="D23" s="43" t="s">
        <v>54</v>
      </c>
      <c r="E23" s="2">
        <v>800197268</v>
      </c>
      <c r="F23" s="45" t="s">
        <v>55</v>
      </c>
      <c r="G23" s="44">
        <v>381170321</v>
      </c>
      <c r="H23" s="39"/>
      <c r="I23" s="42">
        <v>8.2626000000000005E-2</v>
      </c>
      <c r="J23" s="41">
        <v>405089667</v>
      </c>
      <c r="K23" s="11"/>
      <c r="L23" s="42"/>
    </row>
    <row r="24" spans="1:12" ht="12.75" customHeight="1">
      <c r="A24" s="634"/>
      <c r="B24" s="632"/>
      <c r="C24" s="35">
        <v>16</v>
      </c>
      <c r="D24" s="43" t="s">
        <v>20</v>
      </c>
      <c r="E24" s="2">
        <v>899999061</v>
      </c>
      <c r="F24" s="45" t="s">
        <v>55</v>
      </c>
      <c r="G24" s="44">
        <v>9628343</v>
      </c>
      <c r="H24" s="39"/>
      <c r="I24" s="42">
        <v>2.052E-3</v>
      </c>
      <c r="J24" s="41">
        <v>10058057</v>
      </c>
      <c r="K24" s="11"/>
      <c r="L24" s="42"/>
    </row>
    <row r="25" spans="1:12" ht="13.5" customHeight="1">
      <c r="A25" s="635"/>
      <c r="B25" s="627"/>
      <c r="C25" s="46"/>
      <c r="D25" s="623" t="s">
        <v>56</v>
      </c>
      <c r="E25" s="624"/>
      <c r="F25" s="47"/>
      <c r="G25" s="48">
        <f>SUM(G6:G24)</f>
        <v>463554229</v>
      </c>
      <c r="H25" s="49"/>
      <c r="I25" s="50">
        <f t="shared" ref="I25:J25" si="0">SUM(I6:I24)</f>
        <v>9.9778000000000006E-2</v>
      </c>
      <c r="J25" s="51">
        <f t="shared" si="0"/>
        <v>489120701</v>
      </c>
      <c r="K25" s="11"/>
      <c r="L25" s="50">
        <v>8.2000000000000007E-3</v>
      </c>
    </row>
    <row r="26" spans="1:12" ht="12.75" customHeight="1">
      <c r="A26" s="636">
        <v>2</v>
      </c>
      <c r="B26" s="626" t="s">
        <v>57</v>
      </c>
      <c r="C26" s="35">
        <v>2</v>
      </c>
      <c r="D26" s="43" t="s">
        <v>58</v>
      </c>
      <c r="E26" s="2">
        <v>860002964</v>
      </c>
      <c r="F26" s="45" t="s">
        <v>59</v>
      </c>
      <c r="G26" s="44">
        <v>800000000</v>
      </c>
      <c r="H26" s="39"/>
      <c r="I26" s="40">
        <v>0.1636</v>
      </c>
      <c r="J26" s="52">
        <v>1261579138</v>
      </c>
      <c r="K26" s="11"/>
      <c r="L26" s="42"/>
    </row>
    <row r="27" spans="1:12" ht="13.5" customHeight="1">
      <c r="A27" s="637"/>
      <c r="B27" s="627"/>
      <c r="C27" s="46"/>
      <c r="D27" s="623" t="s">
        <v>60</v>
      </c>
      <c r="E27" s="625"/>
      <c r="F27" s="624"/>
      <c r="G27" s="48">
        <f>+G26</f>
        <v>800000000</v>
      </c>
      <c r="H27" s="49"/>
      <c r="I27" s="50">
        <f t="shared" ref="I27:J27" si="1">+I26</f>
        <v>0.1636</v>
      </c>
      <c r="J27" s="51">
        <f t="shared" si="1"/>
        <v>1261579138</v>
      </c>
      <c r="K27" s="11"/>
      <c r="L27" s="50"/>
    </row>
    <row r="28" spans="1:12" ht="12.75" customHeight="1">
      <c r="A28" s="636">
        <v>3</v>
      </c>
      <c r="B28" s="626" t="s">
        <v>61</v>
      </c>
      <c r="C28" s="53"/>
      <c r="D28" s="54"/>
      <c r="E28" s="55"/>
      <c r="F28" s="56"/>
      <c r="G28" s="57"/>
      <c r="H28" s="58"/>
      <c r="I28" s="59"/>
      <c r="J28" s="52"/>
      <c r="K28" s="11"/>
      <c r="L28" s="59"/>
    </row>
    <row r="29" spans="1:12" ht="13.5" customHeight="1">
      <c r="A29" s="637"/>
      <c r="B29" s="627"/>
      <c r="C29" s="46"/>
      <c r="D29" s="623" t="s">
        <v>62</v>
      </c>
      <c r="E29" s="625"/>
      <c r="F29" s="624"/>
      <c r="G29" s="48">
        <f>SUM(G28)</f>
        <v>0</v>
      </c>
      <c r="H29" s="49"/>
      <c r="I29" s="50"/>
      <c r="J29" s="51">
        <f>SUM(J28)</f>
        <v>0</v>
      </c>
      <c r="K29" s="11"/>
      <c r="L29" s="50"/>
    </row>
    <row r="30" spans="1:12" ht="12.75" customHeight="1">
      <c r="A30" s="641">
        <v>4</v>
      </c>
      <c r="B30" s="626" t="s">
        <v>63</v>
      </c>
      <c r="C30" s="35">
        <v>1</v>
      </c>
      <c r="D30" s="43" t="s">
        <v>64</v>
      </c>
      <c r="E30" s="2">
        <v>900761305</v>
      </c>
      <c r="F30" s="45" t="s">
        <v>65</v>
      </c>
      <c r="G30" s="44">
        <v>1902887</v>
      </c>
      <c r="H30" s="39"/>
      <c r="I30" s="40">
        <v>4.0499999999999998E-4</v>
      </c>
      <c r="J30" s="60">
        <v>1985975</v>
      </c>
      <c r="K30" s="11" t="s">
        <v>66</v>
      </c>
      <c r="L30" s="40">
        <v>4.0999999999999999E-4</v>
      </c>
    </row>
    <row r="31" spans="1:12" ht="12.75" customHeight="1">
      <c r="A31" s="634"/>
      <c r="B31" s="632"/>
      <c r="C31" s="35">
        <v>2</v>
      </c>
      <c r="D31" s="43" t="s">
        <v>67</v>
      </c>
      <c r="E31" s="2">
        <v>800235434</v>
      </c>
      <c r="F31" s="45" t="s">
        <v>65</v>
      </c>
      <c r="G31" s="44">
        <v>332794</v>
      </c>
      <c r="H31" s="39"/>
      <c r="I31" s="42">
        <v>6.7999999999999999E-5</v>
      </c>
      <c r="J31" s="60">
        <v>332794</v>
      </c>
      <c r="K31" s="11"/>
      <c r="L31" s="42"/>
    </row>
    <row r="32" spans="1:12" ht="12.75" customHeight="1">
      <c r="A32" s="634"/>
      <c r="B32" s="632"/>
      <c r="C32" s="35">
        <v>3</v>
      </c>
      <c r="D32" s="43" t="s">
        <v>68</v>
      </c>
      <c r="E32" s="2">
        <v>860058077</v>
      </c>
      <c r="F32" s="45" t="s">
        <v>65</v>
      </c>
      <c r="G32" s="44">
        <v>24814332</v>
      </c>
      <c r="H32" s="39"/>
      <c r="I32" s="40">
        <v>5.6270000000000001E-3</v>
      </c>
      <c r="J32" s="60">
        <v>27588043</v>
      </c>
      <c r="K32" s="11" t="s">
        <v>66</v>
      </c>
      <c r="L32" s="40">
        <v>5.6800000000000002E-3</v>
      </c>
    </row>
    <row r="33" spans="1:12" ht="12.75" customHeight="1">
      <c r="A33" s="634"/>
      <c r="B33" s="632"/>
      <c r="C33" s="35">
        <v>4</v>
      </c>
      <c r="D33" s="43" t="s">
        <v>69</v>
      </c>
      <c r="E33" s="2">
        <v>900832693</v>
      </c>
      <c r="F33" s="45" t="s">
        <v>65</v>
      </c>
      <c r="G33" s="44">
        <v>25067610</v>
      </c>
      <c r="H33" s="39"/>
      <c r="I33" s="40">
        <v>5.3160000000000004E-3</v>
      </c>
      <c r="J33" s="60">
        <v>26064212</v>
      </c>
      <c r="K33" s="11" t="s">
        <v>66</v>
      </c>
      <c r="L33" s="40">
        <v>5.3699999999999998E-3</v>
      </c>
    </row>
    <row r="34" spans="1:12" ht="13.5" customHeight="1">
      <c r="A34" s="635"/>
      <c r="B34" s="627"/>
      <c r="C34" s="46"/>
      <c r="D34" s="623" t="s">
        <v>70</v>
      </c>
      <c r="E34" s="625"/>
      <c r="F34" s="624"/>
      <c r="G34" s="48">
        <f>SUM(G30:G33)</f>
        <v>52117623</v>
      </c>
      <c r="H34" s="49"/>
      <c r="I34" s="50">
        <f t="shared" ref="I34:J34" si="2">SUM(I30:I33)</f>
        <v>1.1416000000000001E-2</v>
      </c>
      <c r="J34" s="51">
        <f t="shared" si="2"/>
        <v>55971024</v>
      </c>
      <c r="K34" s="11"/>
      <c r="L34" s="61"/>
    </row>
    <row r="35" spans="1:12" ht="12.75" customHeight="1">
      <c r="A35" s="641"/>
      <c r="B35" s="641"/>
      <c r="C35" s="35">
        <v>1</v>
      </c>
      <c r="D35" s="43" t="s">
        <v>71</v>
      </c>
      <c r="E35" s="2">
        <v>890903937</v>
      </c>
      <c r="F35" s="45" t="s">
        <v>72</v>
      </c>
      <c r="G35" s="44">
        <v>371278186.45999998</v>
      </c>
      <c r="H35" s="39"/>
      <c r="I35" s="42">
        <v>7.6100000000000001E-2</v>
      </c>
      <c r="J35" s="60">
        <v>373001515</v>
      </c>
      <c r="K35" s="11"/>
      <c r="L35" s="42"/>
    </row>
    <row r="36" spans="1:12" ht="12.75" customHeight="1">
      <c r="A36" s="634"/>
      <c r="B36" s="634"/>
      <c r="C36" s="35">
        <v>3</v>
      </c>
      <c r="D36" s="43" t="s">
        <v>73</v>
      </c>
      <c r="E36" s="2">
        <v>890903938</v>
      </c>
      <c r="F36" s="45" t="s">
        <v>72</v>
      </c>
      <c r="G36" s="44">
        <v>458902326</v>
      </c>
      <c r="H36" s="39"/>
      <c r="I36" s="42">
        <v>9.3712000000000004E-2</v>
      </c>
      <c r="J36" s="60">
        <v>459441714</v>
      </c>
      <c r="K36" s="11"/>
      <c r="L36" s="42"/>
    </row>
    <row r="37" spans="1:12" ht="12.75" customHeight="1">
      <c r="A37" s="634"/>
      <c r="B37" s="634"/>
      <c r="C37" s="35">
        <v>2</v>
      </c>
      <c r="D37" s="43" t="s">
        <v>74</v>
      </c>
      <c r="E37" s="2">
        <v>900512172</v>
      </c>
      <c r="F37" s="45" t="s">
        <v>65</v>
      </c>
      <c r="G37" s="44">
        <v>11304025</v>
      </c>
      <c r="H37" s="39"/>
      <c r="I37" s="42">
        <v>2.421E-3</v>
      </c>
      <c r="J37" s="60">
        <v>11871355</v>
      </c>
      <c r="K37" s="11"/>
      <c r="L37" s="42"/>
    </row>
    <row r="38" spans="1:12" ht="24" customHeight="1">
      <c r="A38" s="634"/>
      <c r="B38" s="634"/>
      <c r="C38" s="35">
        <v>4</v>
      </c>
      <c r="D38" s="43" t="s">
        <v>75</v>
      </c>
      <c r="E38" s="2">
        <v>830127095</v>
      </c>
      <c r="F38" s="45" t="s">
        <v>65</v>
      </c>
      <c r="G38" s="44">
        <v>1848534</v>
      </c>
      <c r="H38" s="39"/>
      <c r="I38" s="42">
        <v>4.28E-4</v>
      </c>
      <c r="J38" s="60">
        <v>2099738</v>
      </c>
      <c r="K38" s="11"/>
      <c r="L38" s="42"/>
    </row>
    <row r="39" spans="1:12" ht="12.75" customHeight="1">
      <c r="A39" s="634"/>
      <c r="B39" s="634"/>
      <c r="C39" s="35">
        <v>5</v>
      </c>
      <c r="D39" s="43" t="s">
        <v>76</v>
      </c>
      <c r="E39" s="2">
        <v>80090129</v>
      </c>
      <c r="F39" s="45" t="s">
        <v>65</v>
      </c>
      <c r="G39" s="44">
        <v>135540758</v>
      </c>
      <c r="H39" s="39"/>
      <c r="I39" s="40">
        <v>2.8008000000000002E-2</v>
      </c>
      <c r="J39" s="60">
        <v>137315241</v>
      </c>
      <c r="K39" s="11" t="s">
        <v>66</v>
      </c>
      <c r="L39" s="40">
        <v>3.4090000000000002E-2</v>
      </c>
    </row>
    <row r="40" spans="1:12" ht="12.75" customHeight="1">
      <c r="A40" s="634"/>
      <c r="B40" s="634"/>
      <c r="C40" s="35">
        <v>6</v>
      </c>
      <c r="D40" s="43" t="s">
        <v>77</v>
      </c>
      <c r="E40" s="2">
        <v>830046791</v>
      </c>
      <c r="F40" s="45" t="s">
        <v>65</v>
      </c>
      <c r="G40" s="44">
        <v>92800</v>
      </c>
      <c r="H40" s="39"/>
      <c r="I40" s="42">
        <v>2.1999999999999999E-5</v>
      </c>
      <c r="J40" s="60">
        <v>109667</v>
      </c>
      <c r="K40" s="11"/>
      <c r="L40" s="42"/>
    </row>
    <row r="41" spans="1:12" ht="12.75" customHeight="1">
      <c r="A41" s="634"/>
      <c r="B41" s="634"/>
      <c r="C41" s="35">
        <v>7</v>
      </c>
      <c r="D41" s="43" t="s">
        <v>78</v>
      </c>
      <c r="E41" s="2">
        <v>900943233</v>
      </c>
      <c r="F41" s="45" t="s">
        <v>65</v>
      </c>
      <c r="G41" s="44">
        <v>42921445</v>
      </c>
      <c r="H41" s="39"/>
      <c r="I41" s="42">
        <v>9.0740000000000005E-3</v>
      </c>
      <c r="J41" s="60">
        <v>44488141</v>
      </c>
      <c r="K41" s="11"/>
      <c r="L41" s="42"/>
    </row>
    <row r="42" spans="1:12" ht="24" customHeight="1">
      <c r="A42" s="634"/>
      <c r="B42" s="634"/>
      <c r="C42" s="35">
        <v>8</v>
      </c>
      <c r="D42" s="43" t="s">
        <v>79</v>
      </c>
      <c r="E42" s="2">
        <v>860069879</v>
      </c>
      <c r="F42" s="45" t="s">
        <v>65</v>
      </c>
      <c r="G42" s="44">
        <v>3166658</v>
      </c>
      <c r="H42" s="39"/>
      <c r="I42" s="40">
        <v>7.36E-4</v>
      </c>
      <c r="J42" s="60">
        <v>3610420</v>
      </c>
      <c r="K42" s="11" t="s">
        <v>66</v>
      </c>
      <c r="L42" s="40">
        <v>7.3999999999999999E-4</v>
      </c>
    </row>
    <row r="43" spans="1:12" ht="12.75" customHeight="1">
      <c r="A43" s="634"/>
      <c r="B43" s="634"/>
      <c r="C43" s="35">
        <v>9</v>
      </c>
      <c r="D43" s="43" t="s">
        <v>80</v>
      </c>
      <c r="E43" s="2">
        <v>800190263</v>
      </c>
      <c r="F43" s="45" t="s">
        <v>65</v>
      </c>
      <c r="G43" s="44">
        <v>55118851</v>
      </c>
      <c r="H43" s="39"/>
      <c r="I43" s="42">
        <v>1.359E-2</v>
      </c>
      <c r="J43" s="60">
        <v>66670534</v>
      </c>
      <c r="K43" s="11"/>
      <c r="L43" s="42"/>
    </row>
    <row r="44" spans="1:12" ht="12.75" customHeight="1">
      <c r="A44" s="634"/>
      <c r="B44" s="634"/>
      <c r="C44" s="35">
        <v>10</v>
      </c>
      <c r="D44" s="43" t="s">
        <v>81</v>
      </c>
      <c r="E44" s="2">
        <v>800232868</v>
      </c>
      <c r="F44" s="45" t="s">
        <v>65</v>
      </c>
      <c r="G44" s="44">
        <v>1730674</v>
      </c>
      <c r="H44" s="39"/>
      <c r="I44" s="42">
        <v>3.7300000000000001E-4</v>
      </c>
      <c r="J44" s="60">
        <v>1803374</v>
      </c>
      <c r="K44" s="11"/>
      <c r="L44" s="42"/>
    </row>
    <row r="45" spans="1:12" ht="12.75" customHeight="1">
      <c r="A45" s="634"/>
      <c r="B45" s="634"/>
      <c r="C45" s="35">
        <v>11</v>
      </c>
      <c r="D45" s="43" t="s">
        <v>82</v>
      </c>
      <c r="E45" s="2">
        <v>9002411655</v>
      </c>
      <c r="F45" s="45" t="s">
        <v>65</v>
      </c>
      <c r="G45" s="44">
        <v>94573322</v>
      </c>
      <c r="H45" s="39"/>
      <c r="I45" s="40">
        <v>2.0081999999999999E-2</v>
      </c>
      <c r="J45" s="60">
        <v>98457351</v>
      </c>
      <c r="K45" s="11" t="s">
        <v>66</v>
      </c>
      <c r="L45" s="40">
        <v>3.2030000000000003E-2</v>
      </c>
    </row>
    <row r="46" spans="1:12" ht="12.75" customHeight="1">
      <c r="A46" s="634"/>
      <c r="B46" s="634"/>
      <c r="C46" s="35">
        <v>12</v>
      </c>
      <c r="D46" s="43" t="s">
        <v>83</v>
      </c>
      <c r="E46" s="2">
        <v>900444081</v>
      </c>
      <c r="F46" s="45" t="s">
        <v>65</v>
      </c>
      <c r="G46" s="44">
        <v>374522</v>
      </c>
      <c r="H46" s="39"/>
      <c r="I46" s="42">
        <f>+J46/$J$81</f>
        <v>6.859922804007742E-5</v>
      </c>
      <c r="J46" s="60">
        <v>374522</v>
      </c>
      <c r="K46" s="11"/>
      <c r="L46" s="42"/>
    </row>
    <row r="47" spans="1:12" ht="12.75" customHeight="1">
      <c r="A47" s="634"/>
      <c r="B47" s="634"/>
      <c r="C47" s="35">
        <v>13</v>
      </c>
      <c r="D47" s="43" t="s">
        <v>84</v>
      </c>
      <c r="E47" s="2">
        <v>900026402</v>
      </c>
      <c r="F47" s="45" t="s">
        <v>65</v>
      </c>
      <c r="G47" s="44">
        <v>11288192</v>
      </c>
      <c r="H47" s="39"/>
      <c r="I47" s="42">
        <v>2.3909999999999999E-3</v>
      </c>
      <c r="J47" s="60">
        <v>11723761</v>
      </c>
      <c r="K47" s="11"/>
      <c r="L47" s="42"/>
    </row>
    <row r="48" spans="1:12" ht="12.75" customHeight="1">
      <c r="A48" s="634"/>
      <c r="B48" s="634"/>
      <c r="C48" s="35">
        <v>14</v>
      </c>
      <c r="D48" s="43" t="s">
        <v>85</v>
      </c>
      <c r="E48" s="2">
        <v>830105934</v>
      </c>
      <c r="F48" s="45" t="s">
        <v>65</v>
      </c>
      <c r="G48" s="44">
        <v>1865030</v>
      </c>
      <c r="H48" s="39"/>
      <c r="I48" s="42">
        <v>3.8000000000000002E-4</v>
      </c>
      <c r="J48" s="60">
        <v>1865030</v>
      </c>
      <c r="K48" s="11"/>
      <c r="L48" s="42"/>
    </row>
    <row r="49" spans="1:12" ht="12.75" customHeight="1">
      <c r="A49" s="634"/>
      <c r="B49" s="634"/>
      <c r="C49" s="35">
        <v>15</v>
      </c>
      <c r="D49" s="43" t="s">
        <v>86</v>
      </c>
      <c r="E49" s="2">
        <v>900730767</v>
      </c>
      <c r="F49" s="45" t="s">
        <v>65</v>
      </c>
      <c r="G49" s="44">
        <v>897738</v>
      </c>
      <c r="H49" s="39"/>
      <c r="I49" s="42">
        <v>1.85E-4</v>
      </c>
      <c r="J49" s="60">
        <v>909276</v>
      </c>
      <c r="K49" s="11"/>
      <c r="L49" s="42"/>
    </row>
    <row r="50" spans="1:12" ht="12.75" customHeight="1">
      <c r="A50" s="634"/>
      <c r="B50" s="634"/>
      <c r="C50" s="35">
        <v>16</v>
      </c>
      <c r="D50" s="43" t="s">
        <v>87</v>
      </c>
      <c r="E50" s="2">
        <v>900729429</v>
      </c>
      <c r="F50" s="45" t="s">
        <v>65</v>
      </c>
      <c r="G50" s="44">
        <v>3549811</v>
      </c>
      <c r="H50" s="39"/>
      <c r="I50" s="42">
        <v>7.7099999999999998E-4</v>
      </c>
      <c r="J50" s="60">
        <v>3781819</v>
      </c>
      <c r="K50" s="11"/>
      <c r="L50" s="42"/>
    </row>
    <row r="51" spans="1:12" ht="12.75" customHeight="1">
      <c r="A51" s="634"/>
      <c r="B51" s="634"/>
      <c r="C51" s="35">
        <v>17</v>
      </c>
      <c r="D51" s="43" t="s">
        <v>88</v>
      </c>
      <c r="E51" s="2">
        <v>1016071757</v>
      </c>
      <c r="F51" s="45" t="s">
        <v>65</v>
      </c>
      <c r="G51" s="44">
        <v>1196704</v>
      </c>
      <c r="H51" s="39"/>
      <c r="I51" s="42">
        <v>2.5000000000000001E-4</v>
      </c>
      <c r="J51" s="60">
        <v>1224274</v>
      </c>
      <c r="K51" s="11"/>
      <c r="L51" s="42"/>
    </row>
    <row r="52" spans="1:12" ht="12.75" customHeight="1">
      <c r="A52" s="634"/>
      <c r="B52" s="634"/>
      <c r="C52" s="35">
        <v>18</v>
      </c>
      <c r="D52" s="43" t="s">
        <v>89</v>
      </c>
      <c r="E52" s="2">
        <v>9727299</v>
      </c>
      <c r="F52" s="45" t="s">
        <v>65</v>
      </c>
      <c r="G52" s="44">
        <v>600311</v>
      </c>
      <c r="H52" s="39"/>
      <c r="I52" s="42">
        <v>1.36E-4</v>
      </c>
      <c r="J52" s="60">
        <v>668676</v>
      </c>
      <c r="K52" s="11"/>
      <c r="L52" s="42"/>
    </row>
    <row r="53" spans="1:12" ht="12.75" customHeight="1">
      <c r="A53" s="634"/>
      <c r="B53" s="634"/>
      <c r="C53" s="35">
        <v>19</v>
      </c>
      <c r="D53" s="43" t="s">
        <v>90</v>
      </c>
      <c r="E53" s="2">
        <v>901062194</v>
      </c>
      <c r="F53" s="45" t="s">
        <v>65</v>
      </c>
      <c r="G53" s="44">
        <v>2309496</v>
      </c>
      <c r="H53" s="39"/>
      <c r="I53" s="42">
        <v>4.7100000000000001E-4</v>
      </c>
      <c r="J53" s="60">
        <v>2309496</v>
      </c>
      <c r="K53" s="11"/>
      <c r="L53" s="42"/>
    </row>
    <row r="54" spans="1:12" ht="12.75" customHeight="1">
      <c r="A54" s="634"/>
      <c r="B54" s="634"/>
      <c r="C54" s="35">
        <v>20</v>
      </c>
      <c r="D54" s="43" t="s">
        <v>91</v>
      </c>
      <c r="E54" s="2">
        <v>80815961</v>
      </c>
      <c r="F54" s="45" t="s">
        <v>65</v>
      </c>
      <c r="G54" s="44">
        <v>1780680</v>
      </c>
      <c r="H54" s="39"/>
      <c r="I54" s="40">
        <v>3.77E-4</v>
      </c>
      <c r="J54" s="60">
        <v>1848016</v>
      </c>
      <c r="K54" s="11" t="s">
        <v>66</v>
      </c>
      <c r="L54" s="40">
        <v>3.8000000000000002E-4</v>
      </c>
    </row>
    <row r="55" spans="1:12" ht="12.75" customHeight="1">
      <c r="A55" s="634"/>
      <c r="B55" s="634"/>
      <c r="C55" s="35">
        <v>21</v>
      </c>
      <c r="D55" s="43" t="s">
        <v>92</v>
      </c>
      <c r="E55" s="2">
        <v>64594457</v>
      </c>
      <c r="F55" s="45" t="s">
        <v>65</v>
      </c>
      <c r="G55" s="44">
        <v>17919181</v>
      </c>
      <c r="H55" s="39"/>
      <c r="I55" s="42">
        <v>3.7929999999999999E-3</v>
      </c>
      <c r="J55" s="60">
        <v>18595560</v>
      </c>
      <c r="K55" s="11"/>
      <c r="L55" s="42"/>
    </row>
    <row r="56" spans="1:12" ht="12.75" customHeight="1">
      <c r="A56" s="634"/>
      <c r="B56" s="634"/>
      <c r="C56" s="35">
        <v>22</v>
      </c>
      <c r="D56" s="43" t="s">
        <v>93</v>
      </c>
      <c r="E56" s="2">
        <v>830045348</v>
      </c>
      <c r="F56" s="45" t="s">
        <v>65</v>
      </c>
      <c r="G56" s="44">
        <v>2524947</v>
      </c>
      <c r="H56" s="39"/>
      <c r="I56" s="42">
        <v>5.8699999999999996E-4</v>
      </c>
      <c r="J56" s="60">
        <v>2877339</v>
      </c>
      <c r="K56" s="11"/>
      <c r="L56" s="42"/>
    </row>
    <row r="57" spans="1:12" ht="12.75" customHeight="1">
      <c r="A57" s="634"/>
      <c r="B57" s="634"/>
      <c r="C57" s="35">
        <v>23</v>
      </c>
      <c r="D57" s="43" t="s">
        <v>94</v>
      </c>
      <c r="E57" s="2">
        <v>17308833</v>
      </c>
      <c r="F57" s="45" t="s">
        <v>65</v>
      </c>
      <c r="G57" s="44">
        <v>7632310</v>
      </c>
      <c r="H57" s="39"/>
      <c r="I57" s="42">
        <v>1.6169999999999999E-3</v>
      </c>
      <c r="J57" s="60">
        <v>7928375</v>
      </c>
      <c r="K57" s="11"/>
      <c r="L57" s="42"/>
    </row>
    <row r="58" spans="1:12" ht="12.75" customHeight="1">
      <c r="A58" s="634"/>
      <c r="B58" s="634"/>
      <c r="C58" s="35">
        <v>24</v>
      </c>
      <c r="D58" s="43" t="s">
        <v>95</v>
      </c>
      <c r="E58" s="2">
        <v>900571979</v>
      </c>
      <c r="F58" s="45" t="s">
        <v>65</v>
      </c>
      <c r="G58" s="44">
        <v>14214810</v>
      </c>
      <c r="H58" s="39"/>
      <c r="I58" s="42">
        <v>3.2780000000000001E-3</v>
      </c>
      <c r="J58" s="60">
        <v>16070002</v>
      </c>
      <c r="K58" s="11"/>
      <c r="L58" s="42"/>
    </row>
    <row r="59" spans="1:12" ht="12.75" customHeight="1">
      <c r="A59" s="634"/>
      <c r="B59" s="634"/>
      <c r="C59" s="35">
        <v>25</v>
      </c>
      <c r="D59" s="43" t="s">
        <v>96</v>
      </c>
      <c r="E59" s="2">
        <v>97320763</v>
      </c>
      <c r="F59" s="45" t="s">
        <v>65</v>
      </c>
      <c r="G59" s="44">
        <v>2623711</v>
      </c>
      <c r="H59" s="39"/>
      <c r="I59" s="42">
        <v>5.8500000000000002E-4</v>
      </c>
      <c r="J59" s="60">
        <v>2867495</v>
      </c>
      <c r="K59" s="11"/>
      <c r="L59" s="42"/>
    </row>
    <row r="60" spans="1:12" ht="12.75" customHeight="1">
      <c r="A60" s="634"/>
      <c r="B60" s="634"/>
      <c r="C60" s="35">
        <v>26</v>
      </c>
      <c r="D60" s="43" t="s">
        <v>97</v>
      </c>
      <c r="E60" s="2">
        <v>900571979</v>
      </c>
      <c r="F60" s="45" t="s">
        <v>65</v>
      </c>
      <c r="G60" s="44">
        <v>352272</v>
      </c>
      <c r="H60" s="39"/>
      <c r="I60" s="42">
        <v>7.2000000000000002E-5</v>
      </c>
      <c r="J60" s="60">
        <v>352676</v>
      </c>
      <c r="K60" s="11"/>
      <c r="L60" s="42"/>
    </row>
    <row r="61" spans="1:12" ht="12.75" customHeight="1">
      <c r="A61" s="634"/>
      <c r="B61" s="634"/>
      <c r="C61" s="35">
        <v>27</v>
      </c>
      <c r="D61" s="43" t="s">
        <v>98</v>
      </c>
      <c r="E61" s="2">
        <v>9002679614</v>
      </c>
      <c r="F61" s="45" t="s">
        <v>65</v>
      </c>
      <c r="G61" s="44">
        <v>27650450</v>
      </c>
      <c r="H61" s="39"/>
      <c r="I61" s="40">
        <v>5.64E-3</v>
      </c>
      <c r="J61" s="60">
        <v>27650450</v>
      </c>
      <c r="K61" s="11" t="s">
        <v>99</v>
      </c>
      <c r="L61" s="40">
        <v>3.2000000000000003E-4</v>
      </c>
    </row>
    <row r="62" spans="1:12" ht="12.75" customHeight="1">
      <c r="A62" s="634"/>
      <c r="B62" s="634"/>
      <c r="C62" s="35">
        <v>28</v>
      </c>
      <c r="D62" s="43" t="s">
        <v>100</v>
      </c>
      <c r="E62" s="2">
        <v>469569</v>
      </c>
      <c r="F62" s="45" t="s">
        <v>65</v>
      </c>
      <c r="G62" s="44">
        <v>1080616503</v>
      </c>
      <c r="H62" s="39"/>
      <c r="I62" s="42">
        <v>0.220412</v>
      </c>
      <c r="J62" s="60">
        <v>1080616503</v>
      </c>
      <c r="K62" s="11"/>
      <c r="L62" s="42"/>
    </row>
    <row r="63" spans="1:12" ht="12.75" customHeight="1">
      <c r="A63" s="634"/>
      <c r="B63" s="634"/>
      <c r="C63" s="35">
        <v>29</v>
      </c>
      <c r="D63" s="43" t="s">
        <v>101</v>
      </c>
      <c r="E63" s="2">
        <v>19198627</v>
      </c>
      <c r="F63" s="45" t="s">
        <v>65</v>
      </c>
      <c r="G63" s="44">
        <v>76654927</v>
      </c>
      <c r="H63" s="39"/>
      <c r="I63" s="40">
        <v>1.5994999999999999E-2</v>
      </c>
      <c r="J63" s="60">
        <v>78420939</v>
      </c>
      <c r="K63" s="11" t="s">
        <v>66</v>
      </c>
      <c r="L63" s="40">
        <v>1.6310000000000002E-2</v>
      </c>
    </row>
    <row r="64" spans="1:12" ht="12.75" customHeight="1">
      <c r="A64" s="634"/>
      <c r="B64" s="634"/>
      <c r="C64" s="35">
        <v>30</v>
      </c>
      <c r="D64" s="43" t="s">
        <v>102</v>
      </c>
      <c r="E64" s="2">
        <v>860069879</v>
      </c>
      <c r="F64" s="45" t="s">
        <v>65</v>
      </c>
      <c r="G64" s="44">
        <v>237946122.46000001</v>
      </c>
      <c r="H64" s="39"/>
      <c r="I64" s="40">
        <v>5.0160000000000003E-2</v>
      </c>
      <c r="J64" s="60">
        <v>245921024</v>
      </c>
      <c r="K64" s="11" t="s">
        <v>66</v>
      </c>
      <c r="L64" s="40">
        <v>5.0610000000000002E-2</v>
      </c>
    </row>
    <row r="65" spans="1:12" ht="12.75" customHeight="1">
      <c r="A65" s="634"/>
      <c r="B65" s="634"/>
      <c r="C65" s="35">
        <v>31</v>
      </c>
      <c r="D65" s="43" t="s">
        <v>103</v>
      </c>
      <c r="E65" s="2">
        <v>830512639</v>
      </c>
      <c r="F65" s="45" t="s">
        <v>65</v>
      </c>
      <c r="G65" s="44">
        <v>215761</v>
      </c>
      <c r="H65" s="39"/>
      <c r="I65" s="40">
        <v>4.3999999999999999E-5</v>
      </c>
      <c r="J65" s="60">
        <v>215761</v>
      </c>
      <c r="K65" s="11"/>
      <c r="L65" s="40"/>
    </row>
    <row r="66" spans="1:12" ht="12.75" customHeight="1">
      <c r="A66" s="634"/>
      <c r="B66" s="634"/>
      <c r="C66" s="35">
        <v>32</v>
      </c>
      <c r="D66" s="43" t="s">
        <v>104</v>
      </c>
      <c r="E66" s="2">
        <v>7960684</v>
      </c>
      <c r="F66" s="45" t="s">
        <v>65</v>
      </c>
      <c r="G66" s="44">
        <v>8600462</v>
      </c>
      <c r="H66" s="39"/>
      <c r="I66" s="40">
        <v>1.7539999999999999E-3</v>
      </c>
      <c r="J66" s="60">
        <v>8600462</v>
      </c>
      <c r="K66" s="11"/>
      <c r="L66" s="40"/>
    </row>
    <row r="67" spans="1:12" ht="12.75" customHeight="1">
      <c r="A67" s="634"/>
      <c r="B67" s="634"/>
      <c r="C67" s="35">
        <v>33</v>
      </c>
      <c r="D67" s="43" t="s">
        <v>105</v>
      </c>
      <c r="E67" s="2">
        <v>900475750</v>
      </c>
      <c r="F67" s="45" t="s">
        <v>65</v>
      </c>
      <c r="G67" s="44">
        <v>35769</v>
      </c>
      <c r="H67" s="39"/>
      <c r="I67" s="40">
        <v>6.9999999999999999E-6</v>
      </c>
      <c r="J67" s="60">
        <v>35810</v>
      </c>
      <c r="K67" s="11"/>
      <c r="L67" s="40"/>
    </row>
    <row r="68" spans="1:12" ht="12.75" customHeight="1">
      <c r="A68" s="634"/>
      <c r="B68" s="634"/>
      <c r="C68" s="35">
        <v>34</v>
      </c>
      <c r="D68" s="43" t="s">
        <v>82</v>
      </c>
      <c r="E68" s="2">
        <v>900241165</v>
      </c>
      <c r="F68" s="45" t="s">
        <v>65</v>
      </c>
      <c r="G68" s="44">
        <v>53726144</v>
      </c>
      <c r="H68" s="39"/>
      <c r="I68" s="40">
        <v>1.1325999999999999E-2</v>
      </c>
      <c r="J68" s="60">
        <v>55526807</v>
      </c>
      <c r="K68" s="11"/>
      <c r="L68" s="40"/>
    </row>
    <row r="69" spans="1:12" ht="13.5" customHeight="1">
      <c r="A69" s="634"/>
      <c r="B69" s="634"/>
      <c r="C69" s="35">
        <v>35</v>
      </c>
      <c r="D69" s="43" t="s">
        <v>106</v>
      </c>
      <c r="E69" s="2">
        <v>830108992</v>
      </c>
      <c r="F69" s="45" t="s">
        <v>65</v>
      </c>
      <c r="G69" s="44">
        <v>300012094</v>
      </c>
      <c r="H69" s="39"/>
      <c r="I69" s="40">
        <v>6.3243999999999995E-2</v>
      </c>
      <c r="J69" s="60">
        <v>310067172</v>
      </c>
      <c r="K69" s="11" t="s">
        <v>66</v>
      </c>
      <c r="L69" s="40">
        <v>6.3820000000000002E-2</v>
      </c>
    </row>
    <row r="70" spans="1:12" ht="13.5" customHeight="1">
      <c r="A70" s="62"/>
      <c r="B70" s="63"/>
      <c r="C70" s="63"/>
      <c r="D70" s="64" t="s">
        <v>107</v>
      </c>
      <c r="E70" s="65"/>
      <c r="F70" s="66"/>
      <c r="G70" s="67">
        <f>SUM(G35:G69)</f>
        <v>3031065526.9200001</v>
      </c>
      <c r="H70" s="49"/>
      <c r="I70" s="68">
        <f t="shared" ref="I70:J70" si="3">SUM(I35:I69)</f>
        <v>0.62808959922803997</v>
      </c>
      <c r="J70" s="69">
        <f t="shared" si="3"/>
        <v>3079320295</v>
      </c>
      <c r="K70" s="70">
        <v>0.46990799999999999</v>
      </c>
      <c r="L70" s="68"/>
    </row>
    <row r="71" spans="1:12" ht="51.75" customHeight="1">
      <c r="A71" s="62"/>
      <c r="B71" s="63" t="s">
        <v>108</v>
      </c>
      <c r="C71" s="63"/>
      <c r="D71" s="64" t="s">
        <v>109</v>
      </c>
      <c r="E71" s="65"/>
      <c r="F71" s="66"/>
      <c r="G71" s="67">
        <f>+G70+G25+G27+G34</f>
        <v>4346737378.9200001</v>
      </c>
      <c r="H71" s="49"/>
      <c r="I71" s="68">
        <f t="shared" ref="I71:J71" si="4">+I70+I25+I27+I34</f>
        <v>0.90288359922803996</v>
      </c>
      <c r="J71" s="69">
        <f t="shared" si="4"/>
        <v>4885991158</v>
      </c>
      <c r="K71" s="71">
        <f>+I70-K70</f>
        <v>0.15818159922803998</v>
      </c>
      <c r="L71" s="68"/>
    </row>
    <row r="72" spans="1:12" ht="13.5" customHeight="1">
      <c r="A72" s="640">
        <v>7</v>
      </c>
      <c r="B72" s="638" t="s">
        <v>110</v>
      </c>
      <c r="C72" s="72"/>
      <c r="D72" s="73"/>
      <c r="E72" s="74"/>
      <c r="F72" s="75"/>
      <c r="G72" s="76"/>
      <c r="H72" s="77"/>
      <c r="I72" s="78"/>
      <c r="J72" s="60"/>
      <c r="K72" s="11"/>
      <c r="L72" s="78"/>
    </row>
    <row r="73" spans="1:12" ht="13.5" customHeight="1">
      <c r="A73" s="632"/>
      <c r="B73" s="639"/>
      <c r="C73" s="79"/>
      <c r="D73" s="80"/>
      <c r="E73" s="81"/>
      <c r="F73" s="82"/>
      <c r="G73" s="83">
        <v>0</v>
      </c>
      <c r="H73" s="84"/>
      <c r="I73" s="85" t="s">
        <v>18</v>
      </c>
      <c r="J73" s="60"/>
      <c r="K73" s="11"/>
      <c r="L73" s="85"/>
    </row>
    <row r="74" spans="1:12" ht="51.75" customHeight="1">
      <c r="A74" s="62">
        <v>9</v>
      </c>
      <c r="B74" s="63" t="s">
        <v>111</v>
      </c>
      <c r="C74" s="86">
        <v>1</v>
      </c>
      <c r="D74" s="87"/>
      <c r="E74" s="65"/>
      <c r="F74" s="88"/>
      <c r="G74" s="89">
        <v>0</v>
      </c>
      <c r="H74" s="90"/>
      <c r="I74" s="42"/>
      <c r="J74" s="60"/>
      <c r="K74" s="11"/>
      <c r="L74" s="42"/>
    </row>
    <row r="75" spans="1:12" ht="13.5" customHeight="1">
      <c r="A75" s="91">
        <v>10</v>
      </c>
      <c r="B75" s="92" t="s">
        <v>112</v>
      </c>
      <c r="C75" s="93"/>
      <c r="D75" s="94"/>
      <c r="E75" s="95"/>
      <c r="F75" s="96"/>
      <c r="G75" s="97">
        <f>+G70+G25+G34+G29+G27</f>
        <v>4346737378.9200001</v>
      </c>
      <c r="H75" s="49"/>
      <c r="I75" s="33">
        <f>+I71</f>
        <v>0.90288359922803996</v>
      </c>
      <c r="J75" s="69">
        <f>+J70+J25+J34+J29+J27</f>
        <v>4885991158</v>
      </c>
      <c r="K75" s="98"/>
      <c r="L75" s="33"/>
    </row>
    <row r="76" spans="1:12" ht="12.75" customHeight="1">
      <c r="A76" s="99"/>
      <c r="B76" s="100"/>
      <c r="C76" s="100"/>
      <c r="D76" s="101" t="s">
        <v>113</v>
      </c>
      <c r="E76" s="102"/>
      <c r="F76" s="103"/>
      <c r="G76" s="104">
        <v>162768000</v>
      </c>
      <c r="H76" s="105"/>
      <c r="I76" s="33"/>
      <c r="J76" s="106"/>
      <c r="K76" s="98"/>
      <c r="L76" s="33"/>
    </row>
    <row r="77" spans="1:12" ht="12.75" customHeight="1">
      <c r="A77" s="107"/>
      <c r="B77" s="108"/>
      <c r="C77" s="108"/>
      <c r="D77" s="109" t="s">
        <v>114</v>
      </c>
      <c r="E77" s="110"/>
      <c r="F77" s="111"/>
      <c r="G77" s="112"/>
      <c r="H77" s="49"/>
      <c r="I77" s="33">
        <f>+I76+I75</f>
        <v>0.90288359922803996</v>
      </c>
      <c r="J77" s="106"/>
      <c r="K77" s="98"/>
      <c r="L77" s="33"/>
    </row>
    <row r="78" spans="1:12" ht="12.75" customHeight="1">
      <c r="A78" s="113"/>
      <c r="B78" s="114"/>
      <c r="C78" s="114"/>
      <c r="D78" s="98" t="s">
        <v>106</v>
      </c>
      <c r="E78" s="115"/>
      <c r="F78" s="116" t="s">
        <v>115</v>
      </c>
      <c r="G78" s="117"/>
      <c r="H78" s="49"/>
      <c r="I78" s="40">
        <v>4.4585E-2</v>
      </c>
      <c r="J78" s="106">
        <v>263844339.92000002</v>
      </c>
      <c r="K78" s="98" t="s">
        <v>106</v>
      </c>
      <c r="L78" s="40">
        <v>4.3480999999999999E-2</v>
      </c>
    </row>
    <row r="79" spans="1:12" ht="12.75" customHeight="1">
      <c r="A79" s="113"/>
      <c r="B79" s="114"/>
      <c r="C79" s="114"/>
      <c r="D79" s="98" t="s">
        <v>82</v>
      </c>
      <c r="E79" s="115"/>
      <c r="F79" s="116" t="s">
        <v>115</v>
      </c>
      <c r="G79" s="117"/>
      <c r="H79" s="118"/>
      <c r="I79" s="40">
        <v>5.04E-2</v>
      </c>
      <c r="J79" s="106">
        <v>298258819.04000002</v>
      </c>
      <c r="K79" s="98" t="s">
        <v>82</v>
      </c>
      <c r="L79" s="40">
        <v>4.9152000000000001E-2</v>
      </c>
    </row>
    <row r="80" spans="1:12" ht="12.75" customHeight="1">
      <c r="A80" s="113"/>
      <c r="B80" s="114"/>
      <c r="C80" s="114"/>
      <c r="D80" s="98" t="s">
        <v>91</v>
      </c>
      <c r="E80" s="115"/>
      <c r="F80" s="116" t="s">
        <v>115</v>
      </c>
      <c r="G80" s="117"/>
      <c r="H80" s="49"/>
      <c r="I80" s="40">
        <v>1.9380000000000001E-3</v>
      </c>
      <c r="J80" s="106">
        <v>11471493.040000001</v>
      </c>
      <c r="K80" s="98" t="s">
        <v>91</v>
      </c>
      <c r="L80" s="40">
        <v>1.89E-3</v>
      </c>
    </row>
    <row r="81" spans="1:12" ht="12.75" customHeight="1">
      <c r="A81" s="116"/>
      <c r="B81" s="119"/>
      <c r="C81" s="120"/>
      <c r="D81" s="121"/>
      <c r="E81" s="115"/>
      <c r="F81" s="122"/>
      <c r="G81" s="117"/>
      <c r="H81" s="49"/>
      <c r="I81" s="68">
        <f t="shared" ref="I81:J81" si="5">+I75+I78+I79+I80</f>
        <v>0.99980659922803994</v>
      </c>
      <c r="J81" s="69">
        <f t="shared" si="5"/>
        <v>5459565810</v>
      </c>
      <c r="K81" s="11"/>
      <c r="L81" s="68"/>
    </row>
    <row r="82" spans="1:12" ht="18" customHeight="1">
      <c r="A82" s="123"/>
      <c r="B82" s="123"/>
      <c r="C82" s="123"/>
      <c r="D82" s="124"/>
      <c r="E82" s="125"/>
      <c r="F82" s="123"/>
      <c r="G82" s="126"/>
      <c r="H82" s="127"/>
      <c r="I82" s="128"/>
      <c r="J82" s="129"/>
      <c r="K82" s="11"/>
      <c r="L82" s="128"/>
    </row>
    <row r="83" spans="1:12" ht="18" customHeight="1">
      <c r="A83" s="123"/>
      <c r="B83" s="123"/>
      <c r="C83" s="123"/>
      <c r="D83" s="124"/>
      <c r="E83" s="125"/>
      <c r="F83" s="123"/>
      <c r="G83" s="130" t="e">
        <f>+G75-#REF!</f>
        <v>#REF!</v>
      </c>
      <c r="H83" s="131"/>
      <c r="I83" s="128"/>
      <c r="J83" s="129" t="e">
        <f>+J81-#REF!</f>
        <v>#REF!</v>
      </c>
      <c r="K83" s="11"/>
      <c r="L83" s="128"/>
    </row>
    <row r="84" spans="1:12" ht="18" customHeight="1">
      <c r="A84" s="123"/>
      <c r="B84" s="123"/>
      <c r="C84" s="123"/>
      <c r="D84" s="124"/>
      <c r="E84" s="125"/>
      <c r="F84" s="123"/>
      <c r="G84" s="126"/>
      <c r="H84" s="127"/>
      <c r="I84" s="128">
        <f>+I6+I7+I8+I9+I10+I11+I12+I13+I14+I15+I16+I17+I18+I19+I20+I21+I22+I26+I30+I32+I33+I39+I42+I45+I54+I61+I63+I64+I65+I66+I67+I68+I69+I78+I79+I80</f>
        <v>0.48434399999999989</v>
      </c>
      <c r="J84" s="129"/>
      <c r="K84" s="11" t="s">
        <v>116</v>
      </c>
      <c r="L84" s="128">
        <f>+L78+L79+L80+L69+L64+L63+L61+L54+L32+L30+L45+L33+L42+L26+L25+L39</f>
        <v>0.31248299999999996</v>
      </c>
    </row>
    <row r="85" spans="1:12" ht="18" customHeight="1">
      <c r="A85" s="123"/>
      <c r="B85" s="123"/>
      <c r="C85" s="123"/>
      <c r="D85" s="124"/>
      <c r="E85" s="125"/>
      <c r="F85" s="123"/>
      <c r="G85" s="123"/>
      <c r="H85" s="132"/>
      <c r="I85" s="133">
        <f>+I84-51%</f>
        <v>-2.5656000000000123E-2</v>
      </c>
      <c r="J85" s="129"/>
      <c r="K85" s="11"/>
      <c r="L85" s="128">
        <v>0.11</v>
      </c>
    </row>
    <row r="86" spans="1:12" ht="18" customHeight="1">
      <c r="A86" s="123"/>
      <c r="B86" s="123"/>
      <c r="C86" s="123"/>
      <c r="D86" s="124"/>
      <c r="E86" s="125"/>
      <c r="F86" s="123"/>
      <c r="G86" s="123"/>
      <c r="H86" s="132"/>
      <c r="I86" s="128"/>
      <c r="J86" s="129">
        <f>+J81*I85</f>
        <v>-140070620.42136067</v>
      </c>
      <c r="K86" s="11"/>
      <c r="L86" s="128">
        <f>+L84+L85</f>
        <v>0.42248299999999994</v>
      </c>
    </row>
    <row r="87" spans="1:12" ht="18" customHeight="1">
      <c r="A87" s="123"/>
      <c r="B87" s="123"/>
      <c r="C87" s="123"/>
      <c r="D87" s="124"/>
      <c r="E87" s="125"/>
      <c r="F87" s="123"/>
      <c r="G87" s="123"/>
      <c r="H87" s="132"/>
      <c r="I87" s="134">
        <f>+J81*7%</f>
        <v>382169606.70000005</v>
      </c>
      <c r="J87" s="129"/>
      <c r="K87" s="11"/>
      <c r="L87" s="128"/>
    </row>
    <row r="88" spans="1:12" ht="18" customHeight="1">
      <c r="A88" s="123"/>
      <c r="B88" s="123"/>
      <c r="C88" s="123"/>
      <c r="D88" s="124"/>
      <c r="E88" s="135"/>
      <c r="F88" s="123"/>
      <c r="G88" s="136"/>
      <c r="H88" s="137"/>
      <c r="I88" s="138"/>
      <c r="J88" s="139"/>
      <c r="K88" s="11"/>
      <c r="L88" s="138"/>
    </row>
    <row r="89" spans="1:12" ht="18" customHeight="1">
      <c r="A89" s="123"/>
      <c r="B89" s="123"/>
      <c r="C89" s="123"/>
      <c r="D89" s="124"/>
      <c r="E89" s="135"/>
      <c r="F89" s="123"/>
      <c r="G89" s="136"/>
      <c r="H89" s="137"/>
      <c r="I89" s="138"/>
      <c r="J89" s="139"/>
      <c r="K89" s="11"/>
      <c r="L89" s="138"/>
    </row>
    <row r="90" spans="1:12" ht="18" customHeight="1">
      <c r="A90" s="123"/>
      <c r="B90" s="123"/>
      <c r="C90" s="123"/>
      <c r="D90" s="124"/>
      <c r="E90" s="135"/>
      <c r="F90" s="123"/>
      <c r="G90" s="136"/>
      <c r="H90" s="137"/>
      <c r="I90" s="138"/>
      <c r="J90" s="139"/>
      <c r="K90" s="11"/>
      <c r="L90" s="138"/>
    </row>
    <row r="91" spans="1:12" ht="18" customHeight="1">
      <c r="A91" s="123"/>
      <c r="B91" s="123"/>
      <c r="C91" s="123"/>
      <c r="D91" s="124"/>
      <c r="E91" s="135"/>
      <c r="F91" s="123"/>
      <c r="G91" s="136"/>
      <c r="H91" s="137"/>
      <c r="I91" s="138"/>
      <c r="J91" s="139"/>
      <c r="K91" s="11"/>
      <c r="L91" s="138"/>
    </row>
    <row r="92" spans="1:12" ht="18" customHeight="1">
      <c r="A92" s="123"/>
      <c r="B92" s="123"/>
      <c r="C92" s="123"/>
      <c r="D92" s="124"/>
      <c r="E92" s="135"/>
      <c r="F92" s="123"/>
      <c r="G92" s="136"/>
      <c r="H92" s="137"/>
      <c r="I92" s="138"/>
      <c r="J92" s="139"/>
      <c r="K92" s="11"/>
      <c r="L92" s="138"/>
    </row>
    <row r="93" spans="1:12" ht="18" customHeight="1">
      <c r="A93" s="123"/>
      <c r="B93" s="123"/>
      <c r="C93" s="123"/>
      <c r="D93" s="124"/>
      <c r="E93" s="135"/>
      <c r="F93" s="123"/>
      <c r="G93" s="136"/>
      <c r="H93" s="137"/>
      <c r="I93" s="138"/>
      <c r="J93" s="139"/>
      <c r="K93" s="11"/>
      <c r="L93" s="138"/>
    </row>
    <row r="94" spans="1:12" ht="18" customHeight="1">
      <c r="A94" s="123"/>
      <c r="B94" s="123"/>
      <c r="C94" s="123"/>
      <c r="D94" s="124"/>
      <c r="E94" s="135"/>
      <c r="F94" s="123"/>
      <c r="G94" s="136"/>
      <c r="H94" s="137"/>
      <c r="I94" s="138"/>
      <c r="J94" s="139"/>
      <c r="K94" s="11"/>
      <c r="L94" s="138"/>
    </row>
    <row r="95" spans="1:12" ht="18" customHeight="1">
      <c r="A95" s="123"/>
      <c r="B95" s="123"/>
      <c r="C95" s="123"/>
      <c r="D95" s="124"/>
      <c r="E95" s="135"/>
      <c r="F95" s="123"/>
      <c r="G95" s="136"/>
      <c r="H95" s="137"/>
      <c r="I95" s="138"/>
      <c r="J95" s="139"/>
      <c r="K95" s="11"/>
      <c r="L95" s="138"/>
    </row>
    <row r="96" spans="1:12" ht="18" customHeight="1">
      <c r="A96" s="123"/>
      <c r="B96" s="123"/>
      <c r="C96" s="123"/>
      <c r="D96" s="124"/>
      <c r="E96" s="135"/>
      <c r="F96" s="123"/>
      <c r="G96" s="136"/>
      <c r="H96" s="137"/>
      <c r="I96" s="138"/>
      <c r="J96" s="139"/>
      <c r="K96" s="11"/>
      <c r="L96" s="138"/>
    </row>
    <row r="97" spans="1:12" ht="18" customHeight="1">
      <c r="A97" s="123"/>
      <c r="B97" s="123"/>
      <c r="C97" s="123"/>
      <c r="D97" s="124"/>
      <c r="E97" s="135"/>
      <c r="F97" s="123"/>
      <c r="G97" s="136"/>
      <c r="H97" s="137"/>
      <c r="I97" s="140"/>
      <c r="J97" s="129"/>
      <c r="K97" s="11"/>
      <c r="L97" s="140"/>
    </row>
    <row r="98" spans="1:12" ht="18" customHeight="1">
      <c r="A98" s="123"/>
      <c r="B98" s="123"/>
      <c r="C98" s="123"/>
      <c r="D98" s="124"/>
      <c r="E98" s="135"/>
      <c r="F98" s="123"/>
      <c r="G98" s="136"/>
      <c r="H98" s="137"/>
      <c r="I98" s="140"/>
      <c r="J98" s="129"/>
      <c r="K98" s="11"/>
      <c r="L98" s="140"/>
    </row>
    <row r="99" spans="1:12" ht="18" customHeight="1">
      <c r="A99" s="123"/>
      <c r="B99" s="123"/>
      <c r="C99" s="123"/>
      <c r="D99" s="124"/>
      <c r="E99" s="135"/>
      <c r="F99" s="123"/>
      <c r="G99" s="136"/>
      <c r="H99" s="137"/>
      <c r="I99" s="140"/>
      <c r="J99" s="129"/>
      <c r="K99" s="11"/>
      <c r="L99" s="140"/>
    </row>
    <row r="100" spans="1:12" ht="18" customHeight="1">
      <c r="A100" s="123"/>
      <c r="B100" s="123"/>
      <c r="C100" s="123"/>
      <c r="D100" s="124"/>
      <c r="E100" s="135"/>
      <c r="F100" s="123"/>
      <c r="G100" s="136"/>
      <c r="H100" s="137"/>
      <c r="I100" s="140"/>
      <c r="J100" s="129"/>
      <c r="K100" s="11"/>
      <c r="L100" s="140"/>
    </row>
    <row r="101" spans="1:12" ht="18" customHeight="1">
      <c r="A101" s="123"/>
      <c r="B101" s="123"/>
      <c r="C101" s="123"/>
      <c r="D101" s="124"/>
      <c r="E101" s="135"/>
      <c r="F101" s="123"/>
      <c r="G101" s="136"/>
      <c r="H101" s="137"/>
      <c r="I101" s="140"/>
      <c r="J101" s="129"/>
      <c r="K101" s="11"/>
      <c r="L101" s="140"/>
    </row>
    <row r="102" spans="1:12" ht="18" customHeight="1">
      <c r="A102" s="123"/>
      <c r="B102" s="123"/>
      <c r="C102" s="123"/>
      <c r="D102" s="124"/>
      <c r="E102" s="135"/>
      <c r="F102" s="123"/>
      <c r="G102" s="136"/>
      <c r="H102" s="137"/>
      <c r="I102" s="140"/>
      <c r="J102" s="129"/>
      <c r="K102" s="11"/>
      <c r="L102" s="140"/>
    </row>
    <row r="103" spans="1:12" ht="18" customHeight="1">
      <c r="A103" s="123"/>
      <c r="B103" s="123"/>
      <c r="C103" s="123"/>
      <c r="D103" s="124"/>
      <c r="E103" s="135"/>
      <c r="F103" s="123"/>
      <c r="G103" s="136"/>
      <c r="H103" s="137"/>
      <c r="I103" s="140"/>
      <c r="J103" s="129"/>
      <c r="K103" s="11"/>
      <c r="L103" s="140"/>
    </row>
    <row r="104" spans="1:12" ht="18" customHeight="1">
      <c r="A104" s="123"/>
      <c r="B104" s="123"/>
      <c r="C104" s="123"/>
      <c r="D104" s="124"/>
      <c r="E104" s="135"/>
      <c r="F104" s="123"/>
      <c r="G104" s="136"/>
      <c r="H104" s="137"/>
      <c r="I104" s="140"/>
      <c r="J104" s="129"/>
      <c r="K104" s="11"/>
      <c r="L104" s="140"/>
    </row>
    <row r="105" spans="1:12" ht="18" customHeight="1">
      <c r="A105" s="123"/>
      <c r="B105" s="123"/>
      <c r="C105" s="123"/>
      <c r="D105" s="124"/>
      <c r="E105" s="135"/>
      <c r="F105" s="123"/>
      <c r="G105" s="136"/>
      <c r="H105" s="137"/>
      <c r="I105" s="140"/>
      <c r="J105" s="129"/>
      <c r="K105" s="11"/>
      <c r="L105" s="140"/>
    </row>
    <row r="106" spans="1:12" ht="18" customHeight="1">
      <c r="A106" s="123"/>
      <c r="B106" s="123"/>
      <c r="C106" s="123"/>
      <c r="D106" s="124"/>
      <c r="E106" s="135"/>
      <c r="F106" s="123"/>
      <c r="G106" s="136"/>
      <c r="H106" s="137"/>
      <c r="I106" s="140"/>
      <c r="J106" s="129"/>
      <c r="K106" s="11"/>
      <c r="L106" s="140"/>
    </row>
    <row r="107" spans="1:12" ht="18" customHeight="1">
      <c r="A107" s="123"/>
      <c r="B107" s="123"/>
      <c r="C107" s="123"/>
      <c r="D107" s="124"/>
      <c r="E107" s="135"/>
      <c r="F107" s="123"/>
      <c r="G107" s="136"/>
      <c r="H107" s="137"/>
      <c r="I107" s="140"/>
      <c r="J107" s="129"/>
      <c r="K107" s="11"/>
      <c r="L107" s="140"/>
    </row>
    <row r="108" spans="1:12" ht="18" customHeight="1">
      <c r="A108" s="123"/>
      <c r="B108" s="123"/>
      <c r="C108" s="123"/>
      <c r="D108" s="124"/>
      <c r="E108" s="135"/>
      <c r="F108" s="123"/>
      <c r="G108" s="136"/>
      <c r="H108" s="137"/>
      <c r="I108" s="140"/>
      <c r="J108" s="129"/>
      <c r="K108" s="11"/>
      <c r="L108" s="140"/>
    </row>
    <row r="109" spans="1:12" ht="18" customHeight="1">
      <c r="A109" s="123"/>
      <c r="B109" s="123"/>
      <c r="C109" s="123"/>
      <c r="D109" s="124"/>
      <c r="E109" s="135"/>
      <c r="F109" s="123"/>
      <c r="G109" s="136"/>
      <c r="H109" s="137"/>
      <c r="I109" s="140"/>
      <c r="J109" s="129"/>
      <c r="K109" s="11"/>
      <c r="L109" s="140"/>
    </row>
    <row r="110" spans="1:12" ht="18" customHeight="1">
      <c r="A110" s="123"/>
      <c r="B110" s="123"/>
      <c r="C110" s="123"/>
      <c r="D110" s="124"/>
      <c r="E110" s="135"/>
      <c r="F110" s="123"/>
      <c r="G110" s="136"/>
      <c r="H110" s="137"/>
      <c r="I110" s="140"/>
      <c r="J110" s="129"/>
      <c r="K110" s="11"/>
      <c r="L110" s="140"/>
    </row>
    <row r="111" spans="1:12" ht="18" customHeight="1">
      <c r="A111" s="123"/>
      <c r="B111" s="123"/>
      <c r="C111" s="123"/>
      <c r="D111" s="124"/>
      <c r="E111" s="135"/>
      <c r="F111" s="123"/>
      <c r="G111" s="136"/>
      <c r="H111" s="137"/>
      <c r="I111" s="140"/>
      <c r="J111" s="129"/>
      <c r="K111" s="11"/>
      <c r="L111" s="140"/>
    </row>
    <row r="112" spans="1:12" ht="18" customHeight="1">
      <c r="A112" s="123"/>
      <c r="B112" s="123"/>
      <c r="C112" s="123"/>
      <c r="D112" s="124"/>
      <c r="E112" s="135"/>
      <c r="F112" s="123"/>
      <c r="G112" s="136"/>
      <c r="H112" s="137"/>
      <c r="I112" s="140"/>
      <c r="J112" s="129"/>
      <c r="K112" s="11"/>
      <c r="L112" s="140"/>
    </row>
    <row r="113" spans="1:12" ht="18" customHeight="1">
      <c r="A113" s="123"/>
      <c r="B113" s="123"/>
      <c r="C113" s="123"/>
      <c r="D113" s="124"/>
      <c r="E113" s="135"/>
      <c r="F113" s="123"/>
      <c r="G113" s="136"/>
      <c r="H113" s="137"/>
      <c r="I113" s="140"/>
      <c r="J113" s="129"/>
      <c r="K113" s="11"/>
      <c r="L113" s="140"/>
    </row>
    <row r="114" spans="1:12" ht="18" customHeight="1">
      <c r="A114" s="123"/>
      <c r="B114" s="123"/>
      <c r="C114" s="123"/>
      <c r="D114" s="124"/>
      <c r="E114" s="135"/>
      <c r="F114" s="123"/>
      <c r="G114" s="136"/>
      <c r="H114" s="137"/>
      <c r="I114" s="140"/>
      <c r="J114" s="129"/>
      <c r="K114" s="11"/>
      <c r="L114" s="140"/>
    </row>
    <row r="115" spans="1:12" ht="18" customHeight="1">
      <c r="A115" s="123"/>
      <c r="B115" s="123"/>
      <c r="C115" s="123"/>
      <c r="D115" s="124"/>
      <c r="E115" s="135"/>
      <c r="F115" s="123"/>
      <c r="G115" s="136"/>
      <c r="H115" s="137"/>
      <c r="I115" s="140"/>
      <c r="J115" s="129"/>
      <c r="K115" s="11"/>
      <c r="L115" s="140"/>
    </row>
    <row r="116" spans="1:12" ht="18" customHeight="1">
      <c r="A116" s="123"/>
      <c r="B116" s="123"/>
      <c r="C116" s="123"/>
      <c r="D116" s="124"/>
      <c r="E116" s="135"/>
      <c r="F116" s="123"/>
      <c r="G116" s="136"/>
      <c r="H116" s="137"/>
      <c r="I116" s="140"/>
      <c r="J116" s="129"/>
      <c r="K116" s="11"/>
      <c r="L116" s="140"/>
    </row>
    <row r="117" spans="1:12" ht="18" customHeight="1">
      <c r="A117" s="123"/>
      <c r="B117" s="123"/>
      <c r="C117" s="123"/>
      <c r="D117" s="124"/>
      <c r="E117" s="135"/>
      <c r="F117" s="123"/>
      <c r="G117" s="136"/>
      <c r="H117" s="137"/>
      <c r="I117" s="140"/>
      <c r="J117" s="129"/>
      <c r="K117" s="11"/>
      <c r="L117" s="140"/>
    </row>
    <row r="118" spans="1:12" ht="18" customHeight="1">
      <c r="A118" s="123"/>
      <c r="B118" s="123"/>
      <c r="C118" s="123"/>
      <c r="D118" s="124"/>
      <c r="E118" s="135"/>
      <c r="F118" s="123"/>
      <c r="G118" s="136"/>
      <c r="H118" s="137"/>
      <c r="I118" s="140"/>
      <c r="J118" s="129"/>
      <c r="K118" s="11"/>
      <c r="L118" s="140"/>
    </row>
    <row r="119" spans="1:12" ht="18" customHeight="1">
      <c r="A119" s="123"/>
      <c r="B119" s="123"/>
      <c r="C119" s="123"/>
      <c r="D119" s="124"/>
      <c r="E119" s="135"/>
      <c r="F119" s="123"/>
      <c r="G119" s="136"/>
      <c r="H119" s="137"/>
      <c r="I119" s="140"/>
      <c r="J119" s="129"/>
      <c r="K119" s="11"/>
      <c r="L119" s="140"/>
    </row>
    <row r="120" spans="1:12" ht="18" customHeight="1">
      <c r="A120" s="123"/>
      <c r="B120" s="123"/>
      <c r="C120" s="123"/>
      <c r="D120" s="124"/>
      <c r="E120" s="135"/>
      <c r="F120" s="123"/>
      <c r="G120" s="136"/>
      <c r="H120" s="137"/>
      <c r="I120" s="140"/>
      <c r="J120" s="129"/>
      <c r="K120" s="11"/>
      <c r="L120" s="140"/>
    </row>
    <row r="121" spans="1:12" ht="18" customHeight="1">
      <c r="A121" s="123"/>
      <c r="B121" s="123"/>
      <c r="C121" s="123"/>
      <c r="D121" s="124"/>
      <c r="E121" s="135"/>
      <c r="F121" s="123"/>
      <c r="G121" s="136"/>
      <c r="H121" s="137"/>
      <c r="I121" s="140"/>
      <c r="J121" s="129"/>
      <c r="K121" s="11"/>
      <c r="L121" s="140"/>
    </row>
    <row r="122" spans="1:12" ht="18" customHeight="1">
      <c r="A122" s="123"/>
      <c r="B122" s="123"/>
      <c r="C122" s="123"/>
      <c r="D122" s="124"/>
      <c r="E122" s="135"/>
      <c r="F122" s="123"/>
      <c r="G122" s="136"/>
      <c r="H122" s="137"/>
      <c r="I122" s="140"/>
      <c r="J122" s="129"/>
      <c r="K122" s="11"/>
      <c r="L122" s="140"/>
    </row>
    <row r="123" spans="1:12" ht="18" customHeight="1">
      <c r="A123" s="123"/>
      <c r="B123" s="123"/>
      <c r="C123" s="123"/>
      <c r="D123" s="124"/>
      <c r="E123" s="135"/>
      <c r="F123" s="123"/>
      <c r="G123" s="136"/>
      <c r="H123" s="137"/>
      <c r="I123" s="140"/>
      <c r="J123" s="129"/>
      <c r="K123" s="11"/>
      <c r="L123" s="140"/>
    </row>
    <row r="124" spans="1:12" ht="18" customHeight="1">
      <c r="A124" s="123"/>
      <c r="B124" s="123"/>
      <c r="C124" s="123"/>
      <c r="D124" s="124"/>
      <c r="E124" s="135"/>
      <c r="F124" s="123"/>
      <c r="G124" s="136"/>
      <c r="H124" s="137"/>
      <c r="I124" s="140"/>
      <c r="J124" s="129"/>
      <c r="K124" s="11"/>
      <c r="L124" s="140"/>
    </row>
    <row r="125" spans="1:12" ht="18" customHeight="1">
      <c r="A125" s="123"/>
      <c r="B125" s="123"/>
      <c r="C125" s="123"/>
      <c r="D125" s="124"/>
      <c r="E125" s="135"/>
      <c r="F125" s="123"/>
      <c r="G125" s="136"/>
      <c r="H125" s="137"/>
      <c r="I125" s="140"/>
      <c r="J125" s="129"/>
      <c r="K125" s="11"/>
      <c r="L125" s="140"/>
    </row>
    <row r="126" spans="1:12" ht="18" customHeight="1">
      <c r="A126" s="123"/>
      <c r="B126" s="123"/>
      <c r="C126" s="123"/>
      <c r="D126" s="124"/>
      <c r="E126" s="135"/>
      <c r="F126" s="123"/>
      <c r="G126" s="136"/>
      <c r="H126" s="137"/>
      <c r="I126" s="140"/>
      <c r="J126" s="129"/>
      <c r="K126" s="11"/>
      <c r="L126" s="140"/>
    </row>
    <row r="127" spans="1:12" ht="18" customHeight="1">
      <c r="A127" s="123"/>
      <c r="B127" s="123"/>
      <c r="C127" s="123"/>
      <c r="D127" s="124"/>
      <c r="E127" s="135"/>
      <c r="F127" s="123"/>
      <c r="G127" s="136"/>
      <c r="H127" s="137"/>
      <c r="I127" s="140"/>
      <c r="J127" s="129"/>
      <c r="K127" s="11"/>
      <c r="L127" s="140"/>
    </row>
    <row r="128" spans="1:12" ht="18" customHeight="1">
      <c r="A128" s="123"/>
      <c r="B128" s="123"/>
      <c r="C128" s="123"/>
      <c r="D128" s="124"/>
      <c r="E128" s="135"/>
      <c r="F128" s="123"/>
      <c r="G128" s="136"/>
      <c r="H128" s="137"/>
      <c r="I128" s="140"/>
      <c r="J128" s="129"/>
      <c r="K128" s="11"/>
      <c r="L128" s="140"/>
    </row>
    <row r="129" spans="1:12" ht="18" customHeight="1">
      <c r="A129" s="123"/>
      <c r="B129" s="123"/>
      <c r="C129" s="123"/>
      <c r="D129" s="124"/>
      <c r="E129" s="135"/>
      <c r="F129" s="123"/>
      <c r="G129" s="136"/>
      <c r="H129" s="137"/>
      <c r="I129" s="140"/>
      <c r="J129" s="129"/>
      <c r="K129" s="11"/>
      <c r="L129" s="140"/>
    </row>
    <row r="130" spans="1:12" ht="18" customHeight="1">
      <c r="A130" s="123"/>
      <c r="B130" s="123"/>
      <c r="C130" s="123"/>
      <c r="D130" s="124"/>
      <c r="E130" s="135"/>
      <c r="F130" s="123"/>
      <c r="G130" s="136"/>
      <c r="H130" s="137"/>
      <c r="I130" s="140"/>
      <c r="J130" s="129"/>
      <c r="K130" s="11"/>
      <c r="L130" s="140"/>
    </row>
    <row r="131" spans="1:12" ht="18" customHeight="1">
      <c r="A131" s="123"/>
      <c r="B131" s="123"/>
      <c r="C131" s="123"/>
      <c r="D131" s="124"/>
      <c r="E131" s="135"/>
      <c r="F131" s="123"/>
      <c r="G131" s="136"/>
      <c r="H131" s="137"/>
      <c r="I131" s="140"/>
      <c r="J131" s="129"/>
      <c r="K131" s="11"/>
      <c r="L131" s="140"/>
    </row>
    <row r="132" spans="1:12" ht="12.75" customHeight="1">
      <c r="A132" s="11"/>
      <c r="B132" s="11"/>
      <c r="C132" s="11"/>
      <c r="D132" s="141"/>
      <c r="E132" s="142"/>
      <c r="F132" s="11"/>
      <c r="G132" s="136"/>
      <c r="H132" s="137"/>
      <c r="I132" s="140"/>
      <c r="J132" s="129"/>
      <c r="K132" s="11"/>
      <c r="L132" s="140"/>
    </row>
    <row r="133" spans="1:12" ht="12.75" customHeight="1">
      <c r="A133" s="11"/>
      <c r="B133" s="11"/>
      <c r="C133" s="11"/>
      <c r="D133" s="141"/>
      <c r="E133" s="142"/>
      <c r="F133" s="11"/>
      <c r="G133" s="136"/>
      <c r="H133" s="137"/>
      <c r="I133" s="140"/>
      <c r="J133" s="129"/>
      <c r="K133" s="11"/>
      <c r="L133" s="140"/>
    </row>
    <row r="134" spans="1:12" ht="12.75" customHeight="1">
      <c r="A134" s="11"/>
      <c r="B134" s="11"/>
      <c r="C134" s="11"/>
      <c r="D134" s="141"/>
      <c r="E134" s="142"/>
      <c r="F134" s="11"/>
      <c r="G134" s="136"/>
      <c r="H134" s="137"/>
      <c r="I134" s="140"/>
      <c r="J134" s="129"/>
      <c r="K134" s="11"/>
      <c r="L134" s="140"/>
    </row>
    <row r="135" spans="1:12" ht="12.75" customHeight="1">
      <c r="A135" s="11"/>
      <c r="B135" s="11"/>
      <c r="C135" s="11"/>
      <c r="D135" s="141"/>
      <c r="E135" s="142"/>
      <c r="F135" s="11"/>
      <c r="G135" s="136"/>
      <c r="H135" s="137"/>
      <c r="I135" s="140"/>
      <c r="J135" s="129"/>
      <c r="K135" s="11"/>
      <c r="L135" s="140"/>
    </row>
    <row r="136" spans="1:12" ht="12.75" customHeight="1">
      <c r="A136" s="11"/>
      <c r="B136" s="11"/>
      <c r="C136" s="11"/>
      <c r="D136" s="141"/>
      <c r="E136" s="142"/>
      <c r="F136" s="11"/>
      <c r="G136" s="136"/>
      <c r="H136" s="137"/>
      <c r="I136" s="140"/>
      <c r="J136" s="129"/>
      <c r="K136" s="11"/>
      <c r="L136" s="140"/>
    </row>
    <row r="137" spans="1:12" ht="12.75" customHeight="1">
      <c r="A137" s="11"/>
      <c r="B137" s="11"/>
      <c r="C137" s="11"/>
      <c r="D137" s="141"/>
      <c r="E137" s="142"/>
      <c r="F137" s="11"/>
      <c r="G137" s="136"/>
      <c r="H137" s="137"/>
      <c r="I137" s="140"/>
      <c r="J137" s="129"/>
      <c r="K137" s="11"/>
      <c r="L137" s="140"/>
    </row>
    <row r="138" spans="1:12" ht="12.75" customHeight="1">
      <c r="A138" s="11"/>
      <c r="B138" s="11"/>
      <c r="C138" s="11"/>
      <c r="D138" s="141"/>
      <c r="E138" s="142"/>
      <c r="F138" s="11"/>
      <c r="G138" s="136"/>
      <c r="H138" s="137"/>
      <c r="I138" s="140"/>
      <c r="J138" s="129"/>
      <c r="K138" s="11"/>
      <c r="L138" s="140"/>
    </row>
    <row r="139" spans="1:12" ht="12.75" customHeight="1">
      <c r="A139" s="11"/>
      <c r="B139" s="11"/>
      <c r="C139" s="11"/>
      <c r="D139" s="141"/>
      <c r="E139" s="142"/>
      <c r="F139" s="11"/>
      <c r="G139" s="136"/>
      <c r="H139" s="137"/>
      <c r="I139" s="140"/>
      <c r="J139" s="129"/>
      <c r="K139" s="11"/>
      <c r="L139" s="140"/>
    </row>
    <row r="140" spans="1:12" ht="12.75" customHeight="1">
      <c r="A140" s="11"/>
      <c r="B140" s="11"/>
      <c r="C140" s="11"/>
      <c r="D140" s="141"/>
      <c r="E140" s="142"/>
      <c r="F140" s="11"/>
      <c r="G140" s="136"/>
      <c r="H140" s="137"/>
      <c r="I140" s="140"/>
      <c r="J140" s="129"/>
      <c r="K140" s="11"/>
      <c r="L140" s="140"/>
    </row>
    <row r="141" spans="1:12" ht="12.75" customHeight="1">
      <c r="A141" s="11"/>
      <c r="B141" s="11"/>
      <c r="C141" s="11"/>
      <c r="D141" s="141"/>
      <c r="E141" s="142"/>
      <c r="F141" s="11"/>
      <c r="G141" s="136"/>
      <c r="H141" s="137"/>
      <c r="I141" s="140"/>
      <c r="J141" s="129"/>
      <c r="K141" s="11"/>
      <c r="L141" s="140"/>
    </row>
    <row r="142" spans="1:12" ht="12.75" customHeight="1">
      <c r="A142" s="11"/>
      <c r="B142" s="11"/>
      <c r="C142" s="11"/>
      <c r="D142" s="141"/>
      <c r="E142" s="142"/>
      <c r="F142" s="11"/>
      <c r="G142" s="136"/>
      <c r="H142" s="137"/>
      <c r="I142" s="140"/>
      <c r="J142" s="129"/>
      <c r="K142" s="11"/>
      <c r="L142" s="140"/>
    </row>
    <row r="143" spans="1:12" ht="12.75" customHeight="1">
      <c r="A143" s="11"/>
      <c r="B143" s="11"/>
      <c r="C143" s="11"/>
      <c r="D143" s="141"/>
      <c r="E143" s="142"/>
      <c r="F143" s="11"/>
      <c r="G143" s="136"/>
      <c r="H143" s="137"/>
      <c r="I143" s="140"/>
      <c r="J143" s="129"/>
      <c r="K143" s="11"/>
      <c r="L143" s="140"/>
    </row>
    <row r="144" spans="1:12" ht="12.75" customHeight="1">
      <c r="A144" s="11"/>
      <c r="B144" s="11"/>
      <c r="C144" s="11"/>
      <c r="D144" s="141"/>
      <c r="E144" s="142"/>
      <c r="F144" s="11"/>
      <c r="G144" s="136"/>
      <c r="H144" s="137"/>
      <c r="I144" s="140"/>
      <c r="J144" s="129"/>
      <c r="K144" s="11"/>
      <c r="L144" s="140"/>
    </row>
    <row r="145" spans="1:12" ht="12.75" customHeight="1">
      <c r="A145" s="11"/>
      <c r="B145" s="11"/>
      <c r="C145" s="11"/>
      <c r="D145" s="141"/>
      <c r="E145" s="142"/>
      <c r="F145" s="11"/>
      <c r="G145" s="136"/>
      <c r="H145" s="137"/>
      <c r="I145" s="140"/>
      <c r="J145" s="129"/>
      <c r="K145" s="11"/>
      <c r="L145" s="140"/>
    </row>
    <row r="146" spans="1:12" ht="12.75" customHeight="1">
      <c r="A146" s="11"/>
      <c r="B146" s="11"/>
      <c r="C146" s="11"/>
      <c r="D146" s="141"/>
      <c r="E146" s="142"/>
      <c r="F146" s="11"/>
      <c r="G146" s="136"/>
      <c r="H146" s="137"/>
      <c r="I146" s="140"/>
      <c r="J146" s="129"/>
      <c r="K146" s="11"/>
      <c r="L146" s="140"/>
    </row>
    <row r="147" spans="1:12" ht="12.75" customHeight="1">
      <c r="A147" s="11"/>
      <c r="B147" s="11"/>
      <c r="C147" s="11"/>
      <c r="D147" s="141"/>
      <c r="E147" s="142"/>
      <c r="F147" s="11"/>
      <c r="G147" s="136"/>
      <c r="H147" s="137"/>
      <c r="I147" s="140"/>
      <c r="J147" s="129"/>
      <c r="K147" s="11"/>
      <c r="L147" s="140"/>
    </row>
    <row r="148" spans="1:12" ht="12.75" customHeight="1">
      <c r="A148" s="11"/>
      <c r="B148" s="11"/>
      <c r="C148" s="11"/>
      <c r="D148" s="141"/>
      <c r="E148" s="142"/>
      <c r="F148" s="11"/>
      <c r="G148" s="136"/>
      <c r="H148" s="137"/>
      <c r="I148" s="140"/>
      <c r="J148" s="129"/>
      <c r="K148" s="11"/>
      <c r="L148" s="140"/>
    </row>
    <row r="149" spans="1:12" ht="12.75" customHeight="1">
      <c r="A149" s="11"/>
      <c r="B149" s="11"/>
      <c r="C149" s="11"/>
      <c r="D149" s="141"/>
      <c r="E149" s="142"/>
      <c r="F149" s="11"/>
      <c r="G149" s="136"/>
      <c r="H149" s="137"/>
      <c r="I149" s="140"/>
      <c r="J149" s="129"/>
      <c r="K149" s="11"/>
      <c r="L149" s="140"/>
    </row>
    <row r="150" spans="1:12" ht="12.75" customHeight="1">
      <c r="A150" s="11"/>
      <c r="B150" s="11"/>
      <c r="C150" s="11"/>
      <c r="D150" s="141"/>
      <c r="E150" s="142"/>
      <c r="F150" s="11"/>
      <c r="G150" s="136"/>
      <c r="H150" s="137"/>
      <c r="I150" s="140"/>
      <c r="J150" s="129"/>
      <c r="K150" s="11"/>
      <c r="L150" s="140"/>
    </row>
    <row r="151" spans="1:12" ht="12.75" customHeight="1">
      <c r="A151" s="11"/>
      <c r="B151" s="11"/>
      <c r="C151" s="11"/>
      <c r="D151" s="141"/>
      <c r="E151" s="142"/>
      <c r="F151" s="11"/>
      <c r="G151" s="136"/>
      <c r="H151" s="137"/>
      <c r="I151" s="140"/>
      <c r="J151" s="129"/>
      <c r="K151" s="11"/>
      <c r="L151" s="140"/>
    </row>
    <row r="152" spans="1:12" ht="12.75" customHeight="1">
      <c r="A152" s="11"/>
      <c r="B152" s="11"/>
      <c r="C152" s="11"/>
      <c r="D152" s="141"/>
      <c r="E152" s="142"/>
      <c r="F152" s="11"/>
      <c r="G152" s="136"/>
      <c r="H152" s="137"/>
      <c r="I152" s="140"/>
      <c r="J152" s="129"/>
      <c r="K152" s="11"/>
      <c r="L152" s="140"/>
    </row>
    <row r="153" spans="1:12" ht="12.75" customHeight="1">
      <c r="A153" s="11"/>
      <c r="B153" s="11"/>
      <c r="C153" s="11"/>
      <c r="D153" s="141"/>
      <c r="E153" s="142"/>
      <c r="F153" s="11"/>
      <c r="G153" s="136"/>
      <c r="H153" s="137"/>
      <c r="I153" s="140"/>
      <c r="J153" s="129"/>
      <c r="K153" s="11"/>
      <c r="L153" s="140"/>
    </row>
    <row r="154" spans="1:12" ht="12.75" customHeight="1">
      <c r="A154" s="11"/>
      <c r="B154" s="11"/>
      <c r="C154" s="11"/>
      <c r="D154" s="141"/>
      <c r="E154" s="142"/>
      <c r="F154" s="11"/>
      <c r="G154" s="136"/>
      <c r="H154" s="137"/>
      <c r="I154" s="140"/>
      <c r="J154" s="129"/>
      <c r="K154" s="11"/>
      <c r="L154" s="140"/>
    </row>
    <row r="155" spans="1:12" ht="12.75" customHeight="1">
      <c r="A155" s="11"/>
      <c r="B155" s="11"/>
      <c r="C155" s="11"/>
      <c r="D155" s="141"/>
      <c r="E155" s="142"/>
      <c r="F155" s="11"/>
      <c r="G155" s="136"/>
      <c r="H155" s="137"/>
      <c r="I155" s="140"/>
      <c r="J155" s="129"/>
      <c r="K155" s="11"/>
      <c r="L155" s="140"/>
    </row>
    <row r="156" spans="1:12" ht="12.75" customHeight="1">
      <c r="A156" s="11"/>
      <c r="B156" s="11"/>
      <c r="C156" s="11"/>
      <c r="D156" s="141"/>
      <c r="E156" s="142"/>
      <c r="F156" s="11"/>
      <c r="G156" s="136"/>
      <c r="H156" s="137"/>
      <c r="I156" s="140"/>
      <c r="J156" s="129"/>
      <c r="K156" s="11"/>
      <c r="L156" s="140"/>
    </row>
    <row r="157" spans="1:12" ht="12.75" customHeight="1">
      <c r="A157" s="11"/>
      <c r="B157" s="11"/>
      <c r="C157" s="11"/>
      <c r="D157" s="141"/>
      <c r="E157" s="142"/>
      <c r="F157" s="11"/>
      <c r="G157" s="136"/>
      <c r="H157" s="137"/>
      <c r="I157" s="140"/>
      <c r="J157" s="129"/>
      <c r="K157" s="11"/>
      <c r="L157" s="140"/>
    </row>
    <row r="158" spans="1:12" ht="12.75" customHeight="1">
      <c r="A158" s="11"/>
      <c r="B158" s="11"/>
      <c r="C158" s="11"/>
      <c r="D158" s="141"/>
      <c r="E158" s="142"/>
      <c r="F158" s="11"/>
      <c r="G158" s="136"/>
      <c r="H158" s="137"/>
      <c r="I158" s="140"/>
      <c r="J158" s="129"/>
      <c r="K158" s="11"/>
      <c r="L158" s="140"/>
    </row>
    <row r="159" spans="1:12" ht="12.75" customHeight="1">
      <c r="A159" s="11"/>
      <c r="B159" s="11"/>
      <c r="C159" s="11"/>
      <c r="D159" s="141"/>
      <c r="E159" s="142"/>
      <c r="F159" s="11"/>
      <c r="G159" s="136"/>
      <c r="H159" s="137"/>
      <c r="I159" s="140"/>
      <c r="J159" s="129"/>
      <c r="K159" s="11"/>
      <c r="L159" s="140"/>
    </row>
    <row r="160" spans="1:12" ht="12.75" customHeight="1">
      <c r="A160" s="11"/>
      <c r="B160" s="11"/>
      <c r="C160" s="11"/>
      <c r="D160" s="141"/>
      <c r="E160" s="142"/>
      <c r="F160" s="11"/>
      <c r="G160" s="136"/>
      <c r="H160" s="137"/>
      <c r="I160" s="140"/>
      <c r="J160" s="129"/>
      <c r="K160" s="11"/>
      <c r="L160" s="140"/>
    </row>
    <row r="161" spans="1:12" ht="12.75" customHeight="1">
      <c r="A161" s="11"/>
      <c r="B161" s="11"/>
      <c r="C161" s="11"/>
      <c r="D161" s="141"/>
      <c r="E161" s="142"/>
      <c r="F161" s="11"/>
      <c r="G161" s="136"/>
      <c r="H161" s="137"/>
      <c r="I161" s="140"/>
      <c r="J161" s="129"/>
      <c r="K161" s="11"/>
      <c r="L161" s="140"/>
    </row>
    <row r="162" spans="1:12" ht="12.75" customHeight="1">
      <c r="A162" s="11"/>
      <c r="B162" s="11"/>
      <c r="C162" s="11"/>
      <c r="D162" s="141"/>
      <c r="E162" s="142"/>
      <c r="F162" s="11"/>
      <c r="G162" s="136"/>
      <c r="H162" s="137"/>
      <c r="I162" s="140"/>
      <c r="J162" s="129"/>
      <c r="K162" s="11"/>
      <c r="L162" s="140"/>
    </row>
    <row r="163" spans="1:12" ht="12.75" customHeight="1">
      <c r="A163" s="11"/>
      <c r="B163" s="11"/>
      <c r="C163" s="11"/>
      <c r="D163" s="141"/>
      <c r="E163" s="142"/>
      <c r="F163" s="11"/>
      <c r="G163" s="136"/>
      <c r="H163" s="137"/>
      <c r="I163" s="140"/>
      <c r="J163" s="129"/>
      <c r="K163" s="11"/>
      <c r="L163" s="140"/>
    </row>
    <row r="164" spans="1:12" ht="12.75" customHeight="1">
      <c r="A164" s="11"/>
      <c r="B164" s="11"/>
      <c r="C164" s="11"/>
      <c r="D164" s="141"/>
      <c r="E164" s="142"/>
      <c r="F164" s="11"/>
      <c r="G164" s="136"/>
      <c r="H164" s="137"/>
      <c r="I164" s="140"/>
      <c r="J164" s="129"/>
      <c r="K164" s="11"/>
      <c r="L164" s="140"/>
    </row>
    <row r="165" spans="1:12" ht="12.75" customHeight="1">
      <c r="A165" s="11"/>
      <c r="B165" s="11"/>
      <c r="C165" s="11"/>
      <c r="D165" s="141"/>
      <c r="E165" s="142"/>
      <c r="F165" s="11"/>
      <c r="G165" s="136"/>
      <c r="H165" s="137"/>
      <c r="I165" s="140"/>
      <c r="J165" s="129"/>
      <c r="K165" s="11"/>
      <c r="L165" s="140"/>
    </row>
    <row r="166" spans="1:12" ht="12.75" customHeight="1">
      <c r="A166" s="11"/>
      <c r="B166" s="11"/>
      <c r="C166" s="11"/>
      <c r="D166" s="141"/>
      <c r="E166" s="142"/>
      <c r="F166" s="11"/>
      <c r="G166" s="136"/>
      <c r="H166" s="137"/>
      <c r="I166" s="140"/>
      <c r="J166" s="129"/>
      <c r="K166" s="11"/>
      <c r="L166" s="140"/>
    </row>
    <row r="167" spans="1:12" ht="12.75" customHeight="1">
      <c r="A167" s="11"/>
      <c r="B167" s="11"/>
      <c r="C167" s="11"/>
      <c r="D167" s="141"/>
      <c r="E167" s="142"/>
      <c r="F167" s="11"/>
      <c r="G167" s="136"/>
      <c r="H167" s="137"/>
      <c r="I167" s="140"/>
      <c r="J167" s="129"/>
      <c r="K167" s="11"/>
      <c r="L167" s="140"/>
    </row>
    <row r="168" spans="1:12" ht="12.75" customHeight="1">
      <c r="A168" s="11"/>
      <c r="B168" s="11"/>
      <c r="C168" s="11"/>
      <c r="D168" s="141"/>
      <c r="E168" s="142"/>
      <c r="F168" s="11"/>
      <c r="G168" s="136"/>
      <c r="H168" s="137"/>
      <c r="I168" s="140"/>
      <c r="J168" s="129"/>
      <c r="K168" s="11"/>
      <c r="L168" s="140"/>
    </row>
    <row r="169" spans="1:12" ht="12.75" customHeight="1">
      <c r="A169" s="11"/>
      <c r="B169" s="11"/>
      <c r="C169" s="11"/>
      <c r="D169" s="141"/>
      <c r="E169" s="142"/>
      <c r="F169" s="11"/>
      <c r="G169" s="136"/>
      <c r="H169" s="137"/>
      <c r="I169" s="140"/>
      <c r="J169" s="129"/>
      <c r="K169" s="11"/>
      <c r="L169" s="140"/>
    </row>
    <row r="170" spans="1:12" ht="12.75" customHeight="1">
      <c r="A170" s="11"/>
      <c r="B170" s="11"/>
      <c r="C170" s="11"/>
      <c r="D170" s="141"/>
      <c r="E170" s="142"/>
      <c r="F170" s="11"/>
      <c r="G170" s="136"/>
      <c r="H170" s="137"/>
      <c r="I170" s="140"/>
      <c r="J170" s="129"/>
      <c r="K170" s="11"/>
      <c r="L170" s="140"/>
    </row>
    <row r="171" spans="1:12" ht="12.75" customHeight="1">
      <c r="A171" s="11"/>
      <c r="B171" s="11"/>
      <c r="C171" s="11"/>
      <c r="D171" s="141"/>
      <c r="E171" s="142"/>
      <c r="F171" s="11"/>
      <c r="G171" s="136"/>
      <c r="H171" s="137"/>
      <c r="I171" s="140"/>
      <c r="J171" s="129"/>
      <c r="K171" s="11"/>
      <c r="L171" s="140"/>
    </row>
    <row r="172" spans="1:12" ht="12.75" customHeight="1">
      <c r="A172" s="11"/>
      <c r="B172" s="11"/>
      <c r="C172" s="11"/>
      <c r="D172" s="141"/>
      <c r="E172" s="142"/>
      <c r="F172" s="11"/>
      <c r="G172" s="136"/>
      <c r="H172" s="137"/>
      <c r="I172" s="140"/>
      <c r="J172" s="129"/>
      <c r="K172" s="11"/>
      <c r="L172" s="140"/>
    </row>
    <row r="173" spans="1:12" ht="12.75" customHeight="1">
      <c r="A173" s="11"/>
      <c r="B173" s="11"/>
      <c r="C173" s="11"/>
      <c r="D173" s="141"/>
      <c r="E173" s="142"/>
      <c r="F173" s="11"/>
      <c r="G173" s="136"/>
      <c r="H173" s="137"/>
      <c r="I173" s="140"/>
      <c r="J173" s="129"/>
      <c r="K173" s="11"/>
      <c r="L173" s="140"/>
    </row>
    <row r="174" spans="1:12" ht="12.75" customHeight="1">
      <c r="A174" s="11"/>
      <c r="B174" s="11"/>
      <c r="C174" s="11"/>
      <c r="D174" s="141"/>
      <c r="E174" s="142"/>
      <c r="F174" s="11"/>
      <c r="G174" s="136"/>
      <c r="H174" s="137"/>
      <c r="I174" s="140"/>
      <c r="J174" s="129"/>
      <c r="K174" s="11"/>
      <c r="L174" s="140"/>
    </row>
    <row r="175" spans="1:12" ht="12.75" customHeight="1">
      <c r="A175" s="11"/>
      <c r="B175" s="11"/>
      <c r="C175" s="11"/>
      <c r="D175" s="141"/>
      <c r="E175" s="142"/>
      <c r="F175" s="11"/>
      <c r="G175" s="136"/>
      <c r="H175" s="137"/>
      <c r="I175" s="140"/>
      <c r="J175" s="129"/>
      <c r="K175" s="11"/>
      <c r="L175" s="140"/>
    </row>
    <row r="176" spans="1:12" ht="12.75" customHeight="1">
      <c r="A176" s="11"/>
      <c r="B176" s="11"/>
      <c r="C176" s="11"/>
      <c r="D176" s="141"/>
      <c r="E176" s="142"/>
      <c r="F176" s="11"/>
      <c r="G176" s="136"/>
      <c r="H176" s="137"/>
      <c r="I176" s="140"/>
      <c r="J176" s="129"/>
      <c r="K176" s="11"/>
      <c r="L176" s="140"/>
    </row>
    <row r="177" spans="1:12" ht="12.75" customHeight="1">
      <c r="A177" s="11"/>
      <c r="B177" s="11"/>
      <c r="C177" s="11"/>
      <c r="D177" s="141"/>
      <c r="E177" s="142"/>
      <c r="F177" s="11"/>
      <c r="G177" s="136"/>
      <c r="H177" s="137"/>
      <c r="I177" s="140"/>
      <c r="J177" s="129"/>
      <c r="K177" s="11"/>
      <c r="L177" s="140"/>
    </row>
    <row r="178" spans="1:12" ht="12.75" customHeight="1">
      <c r="A178" s="11"/>
      <c r="B178" s="11"/>
      <c r="C178" s="11"/>
      <c r="D178" s="141"/>
      <c r="E178" s="142"/>
      <c r="F178" s="11"/>
      <c r="G178" s="136"/>
      <c r="H178" s="137"/>
      <c r="I178" s="140"/>
      <c r="J178" s="129"/>
      <c r="K178" s="11"/>
      <c r="L178" s="140"/>
    </row>
    <row r="179" spans="1:12" ht="12.75" customHeight="1">
      <c r="A179" s="11"/>
      <c r="B179" s="11"/>
      <c r="C179" s="11"/>
      <c r="D179" s="141"/>
      <c r="E179" s="142"/>
      <c r="F179" s="11"/>
      <c r="G179" s="136"/>
      <c r="H179" s="137"/>
      <c r="I179" s="140"/>
      <c r="J179" s="129"/>
      <c r="K179" s="11"/>
      <c r="L179" s="140"/>
    </row>
    <row r="180" spans="1:12" ht="12.75" customHeight="1">
      <c r="A180" s="11"/>
      <c r="B180" s="11"/>
      <c r="C180" s="11"/>
      <c r="D180" s="141"/>
      <c r="E180" s="142"/>
      <c r="F180" s="11"/>
      <c r="G180" s="136"/>
      <c r="H180" s="137"/>
      <c r="I180" s="140"/>
      <c r="J180" s="129"/>
      <c r="K180" s="11"/>
      <c r="L180" s="140"/>
    </row>
    <row r="181" spans="1:12" ht="12.75" customHeight="1">
      <c r="A181" s="11"/>
      <c r="B181" s="11"/>
      <c r="C181" s="11"/>
      <c r="D181" s="141"/>
      <c r="E181" s="142"/>
      <c r="F181" s="11"/>
      <c r="G181" s="136"/>
      <c r="H181" s="137"/>
      <c r="I181" s="140"/>
      <c r="J181" s="129"/>
      <c r="K181" s="11"/>
      <c r="L181" s="140"/>
    </row>
    <row r="182" spans="1:12" ht="12.75" customHeight="1">
      <c r="A182" s="11"/>
      <c r="B182" s="11"/>
      <c r="C182" s="11"/>
      <c r="D182" s="141"/>
      <c r="E182" s="142"/>
      <c r="F182" s="11"/>
      <c r="G182" s="136"/>
      <c r="H182" s="137"/>
      <c r="I182" s="140"/>
      <c r="J182" s="129"/>
      <c r="K182" s="11"/>
      <c r="L182" s="140"/>
    </row>
    <row r="183" spans="1:12" ht="12.75" customHeight="1">
      <c r="A183" s="11"/>
      <c r="B183" s="11"/>
      <c r="C183" s="11"/>
      <c r="D183" s="141"/>
      <c r="E183" s="142"/>
      <c r="F183" s="11"/>
      <c r="G183" s="136"/>
      <c r="H183" s="137"/>
      <c r="I183" s="140"/>
      <c r="J183" s="129"/>
      <c r="K183" s="11"/>
      <c r="L183" s="140"/>
    </row>
    <row r="184" spans="1:12" ht="12.75" customHeight="1">
      <c r="A184" s="11"/>
      <c r="B184" s="11"/>
      <c r="C184" s="11"/>
      <c r="D184" s="141"/>
      <c r="E184" s="142"/>
      <c r="F184" s="11"/>
      <c r="G184" s="136"/>
      <c r="H184" s="137"/>
      <c r="I184" s="140"/>
      <c r="J184" s="129"/>
      <c r="K184" s="11"/>
      <c r="L184" s="140"/>
    </row>
    <row r="185" spans="1:12" ht="12.75" customHeight="1">
      <c r="A185" s="11"/>
      <c r="B185" s="11"/>
      <c r="C185" s="11"/>
      <c r="D185" s="141"/>
      <c r="E185" s="142"/>
      <c r="F185" s="11"/>
      <c r="G185" s="136"/>
      <c r="H185" s="137"/>
      <c r="I185" s="140"/>
      <c r="J185" s="129"/>
      <c r="K185" s="11"/>
      <c r="L185" s="140"/>
    </row>
    <row r="186" spans="1:12" ht="12.75" customHeight="1">
      <c r="A186" s="11"/>
      <c r="B186" s="11"/>
      <c r="C186" s="11"/>
      <c r="D186" s="141"/>
      <c r="E186" s="142"/>
      <c r="F186" s="11"/>
      <c r="G186" s="136"/>
      <c r="H186" s="137"/>
      <c r="I186" s="140"/>
      <c r="J186" s="129"/>
      <c r="K186" s="11"/>
      <c r="L186" s="140"/>
    </row>
    <row r="187" spans="1:12" ht="12.75" customHeight="1">
      <c r="A187" s="11"/>
      <c r="B187" s="11"/>
      <c r="C187" s="11"/>
      <c r="D187" s="141"/>
      <c r="E187" s="142"/>
      <c r="F187" s="11"/>
      <c r="G187" s="136"/>
      <c r="H187" s="137"/>
      <c r="I187" s="140"/>
      <c r="J187" s="129"/>
      <c r="K187" s="11"/>
      <c r="L187" s="140"/>
    </row>
    <row r="188" spans="1:12" ht="12.75" customHeight="1">
      <c r="A188" s="11"/>
      <c r="B188" s="11"/>
      <c r="C188" s="11"/>
      <c r="D188" s="141"/>
      <c r="E188" s="142"/>
      <c r="F188" s="11"/>
      <c r="G188" s="136"/>
      <c r="H188" s="137"/>
      <c r="I188" s="140"/>
      <c r="J188" s="129"/>
      <c r="K188" s="11"/>
      <c r="L188" s="140"/>
    </row>
    <row r="189" spans="1:12" ht="12.75" customHeight="1">
      <c r="A189" s="11"/>
      <c r="B189" s="11"/>
      <c r="C189" s="11"/>
      <c r="D189" s="141"/>
      <c r="E189" s="142"/>
      <c r="F189" s="11"/>
      <c r="G189" s="136"/>
      <c r="H189" s="137"/>
      <c r="I189" s="140"/>
      <c r="J189" s="129"/>
      <c r="K189" s="11"/>
      <c r="L189" s="140"/>
    </row>
    <row r="190" spans="1:12" ht="12.75" customHeight="1">
      <c r="A190" s="11"/>
      <c r="B190" s="11"/>
      <c r="C190" s="11"/>
      <c r="D190" s="141"/>
      <c r="E190" s="142"/>
      <c r="F190" s="11"/>
      <c r="G190" s="143"/>
      <c r="H190" s="144"/>
      <c r="I190" s="71"/>
      <c r="J190" s="129"/>
      <c r="K190" s="11"/>
      <c r="L190" s="71"/>
    </row>
    <row r="191" spans="1:12" ht="12.75" customHeight="1">
      <c r="A191" s="11"/>
      <c r="B191" s="11"/>
      <c r="C191" s="11"/>
      <c r="D191" s="141"/>
      <c r="E191" s="142"/>
      <c r="F191" s="11"/>
      <c r="G191" s="145"/>
      <c r="H191" s="137"/>
      <c r="I191" s="71"/>
      <c r="J191" s="129"/>
      <c r="K191" s="11"/>
      <c r="L191" s="71"/>
    </row>
    <row r="192" spans="1:12" ht="12.75" customHeight="1">
      <c r="A192" s="11"/>
      <c r="B192" s="11"/>
      <c r="C192" s="11"/>
      <c r="D192" s="141"/>
      <c r="E192" s="142"/>
      <c r="F192" s="11"/>
      <c r="G192" s="143"/>
      <c r="H192" s="144"/>
      <c r="I192" s="71"/>
      <c r="J192" s="146"/>
      <c r="K192" s="11"/>
      <c r="L192" s="71"/>
    </row>
    <row r="193" spans="1:12" ht="12.75" customHeight="1">
      <c r="A193" s="11"/>
      <c r="B193" s="11"/>
      <c r="C193" s="11"/>
      <c r="D193" s="141"/>
      <c r="E193" s="142"/>
      <c r="F193" s="11"/>
      <c r="G193" s="145"/>
      <c r="H193" s="137"/>
      <c r="I193" s="71"/>
      <c r="J193" s="129"/>
      <c r="K193" s="11"/>
      <c r="L193" s="71"/>
    </row>
    <row r="194" spans="1:12" ht="12.75" customHeight="1">
      <c r="A194" s="11"/>
      <c r="B194" s="11"/>
      <c r="C194" s="11"/>
      <c r="D194" s="141"/>
      <c r="E194" s="142"/>
      <c r="F194" s="11"/>
      <c r="G194" s="145"/>
      <c r="H194" s="137"/>
      <c r="I194" s="71"/>
      <c r="J194" s="129"/>
      <c r="K194" s="11"/>
      <c r="L194" s="71"/>
    </row>
    <row r="195" spans="1:12" ht="12.75" customHeight="1">
      <c r="A195" s="11"/>
      <c r="B195" s="11"/>
      <c r="C195" s="11"/>
      <c r="D195" s="141"/>
      <c r="E195" s="142"/>
      <c r="F195" s="11"/>
      <c r="G195" s="145"/>
      <c r="H195" s="137"/>
      <c r="I195" s="147"/>
      <c r="J195" s="148"/>
      <c r="K195" s="11"/>
      <c r="L195" s="147"/>
    </row>
    <row r="196" spans="1:12" ht="18" customHeight="1">
      <c r="A196" s="11"/>
      <c r="B196" s="11"/>
      <c r="C196" s="11"/>
      <c r="D196" s="141"/>
      <c r="E196" s="142"/>
      <c r="F196" s="11"/>
      <c r="G196" s="123"/>
      <c r="H196" s="132"/>
      <c r="I196" s="71"/>
      <c r="J196" s="129"/>
      <c r="K196" s="11"/>
      <c r="L196" s="71"/>
    </row>
    <row r="197" spans="1:12" ht="18" customHeight="1">
      <c r="A197" s="11"/>
      <c r="B197" s="11"/>
      <c r="C197" s="11"/>
      <c r="D197" s="141"/>
      <c r="E197" s="142"/>
      <c r="F197" s="11"/>
      <c r="G197" s="123"/>
      <c r="H197" s="132"/>
      <c r="I197" s="71"/>
      <c r="J197" s="129"/>
      <c r="K197" s="11"/>
      <c r="L197" s="71"/>
    </row>
    <row r="198" spans="1:12" ht="18" customHeight="1">
      <c r="A198" s="11"/>
      <c r="B198" s="11"/>
      <c r="C198" s="11"/>
      <c r="D198" s="141"/>
      <c r="E198" s="142"/>
      <c r="F198" s="11"/>
      <c r="G198" s="123"/>
      <c r="H198" s="132"/>
      <c r="I198" s="71"/>
      <c r="J198" s="129"/>
      <c r="K198" s="11"/>
      <c r="L198" s="71"/>
    </row>
    <row r="199" spans="1:12" ht="18" customHeight="1">
      <c r="A199" s="11"/>
      <c r="B199" s="11"/>
      <c r="C199" s="11"/>
      <c r="D199" s="141"/>
      <c r="E199" s="142"/>
      <c r="F199" s="11"/>
      <c r="G199" s="123"/>
      <c r="H199" s="132"/>
      <c r="I199" s="71"/>
      <c r="J199" s="129"/>
      <c r="K199" s="11"/>
      <c r="L199" s="71"/>
    </row>
    <row r="200" spans="1:12" ht="18" customHeight="1">
      <c r="A200" s="11"/>
      <c r="B200" s="11"/>
      <c r="C200" s="11"/>
      <c r="D200" s="141"/>
      <c r="E200" s="142"/>
      <c r="F200" s="11"/>
      <c r="G200" s="123"/>
      <c r="H200" s="132"/>
      <c r="I200" s="71"/>
      <c r="J200" s="129"/>
      <c r="K200" s="11"/>
      <c r="L200" s="71"/>
    </row>
    <row r="201" spans="1:12" ht="18" customHeight="1">
      <c r="A201" s="11"/>
      <c r="B201" s="11"/>
      <c r="C201" s="11"/>
      <c r="D201" s="141"/>
      <c r="E201" s="142"/>
      <c r="F201" s="11"/>
      <c r="G201" s="123"/>
      <c r="H201" s="132"/>
      <c r="I201" s="71"/>
      <c r="J201" s="129"/>
      <c r="K201" s="11"/>
      <c r="L201" s="71"/>
    </row>
    <row r="202" spans="1:12" ht="18" customHeight="1">
      <c r="A202" s="11"/>
      <c r="B202" s="11"/>
      <c r="C202" s="11"/>
      <c r="D202" s="141"/>
      <c r="E202" s="142"/>
      <c r="F202" s="11"/>
      <c r="G202" s="123"/>
      <c r="H202" s="132"/>
      <c r="I202" s="71"/>
      <c r="J202" s="129"/>
      <c r="K202" s="11"/>
      <c r="L202" s="71"/>
    </row>
    <row r="203" spans="1:12" ht="18" customHeight="1">
      <c r="A203" s="11"/>
      <c r="B203" s="11"/>
      <c r="C203" s="11"/>
      <c r="D203" s="141"/>
      <c r="E203" s="142"/>
      <c r="F203" s="11"/>
      <c r="G203" s="123"/>
      <c r="H203" s="132"/>
      <c r="I203" s="71"/>
      <c r="J203" s="129"/>
      <c r="K203" s="11"/>
      <c r="L203" s="71"/>
    </row>
  </sheetData>
  <mergeCells count="18">
    <mergeCell ref="D34:F34"/>
    <mergeCell ref="A26:A27"/>
    <mergeCell ref="A28:A29"/>
    <mergeCell ref="B72:B73"/>
    <mergeCell ref="A72:A73"/>
    <mergeCell ref="B30:B34"/>
    <mergeCell ref="A30:A34"/>
    <mergeCell ref="B35:B69"/>
    <mergeCell ref="A35:A69"/>
    <mergeCell ref="A2:I2"/>
    <mergeCell ref="D25:E25"/>
    <mergeCell ref="D27:F27"/>
    <mergeCell ref="B28:B29"/>
    <mergeCell ref="A3:G3"/>
    <mergeCell ref="B6:B25"/>
    <mergeCell ref="A6:A25"/>
    <mergeCell ref="B26:B27"/>
    <mergeCell ref="D29:F29"/>
  </mergeCells>
  <pageMargins left="0.7" right="0.7" top="0.75" bottom="0.75" header="0" footer="0"/>
  <pageSetup orientation="landscape"/>
  <headerFooter>
    <oddFooter>&amp;C&amp;A&amp;RPágina  &amp;P 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DERECHOS DE VOTO EGR</vt:lpstr>
      <vt:lpstr>CALIFICACION Y GRADUACION EGR</vt:lpstr>
      <vt:lpstr>820 CALIFICACION Y GRADUACION </vt:lpstr>
      <vt:lpstr>'DERECHOS DE VOTO EGR'!A</vt:lpstr>
      <vt:lpstr>'CALIFICACION Y GRADUACION EGR'!Área_de_impresión</vt:lpstr>
      <vt:lpstr>'DERECHOS DE VOTO EGR'!Área_de_impresión</vt:lpstr>
      <vt:lpstr>'DERECHOS DE VOTO EGR'!Títulos_a_imprimir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CALIFICACION Y GRADUACION</dc:title>
  <dc:creator>SERVYTRADING</dc:creator>
  <cp:keywords>LEY 1116</cp:keywords>
  <cp:lastModifiedBy>user</cp:lastModifiedBy>
  <cp:lastPrinted>2025-04-10T21:00:03Z</cp:lastPrinted>
  <dcterms:created xsi:type="dcterms:W3CDTF">2009-03-03T14:59:28Z</dcterms:created>
  <dcterms:modified xsi:type="dcterms:W3CDTF">2025-09-16T20:08:08Z</dcterms:modified>
</cp:coreProperties>
</file>