
<file path=[Content_Types].xml><?xml version="1.0" encoding="utf-8"?>
<Types xmlns="http://schemas.openxmlformats.org/package/2006/content-types">
  <Default Extension="bin" ContentType="application/vnd.openxmlformats-officedocument.spreadsheetml.printerSettings"/>
  <Default Extension="png" ContentType="image/png"/>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drawings/drawing18.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mc:AlternateContent xmlns:mc="http://schemas.openxmlformats.org/markup-compatibility/2006">
    <mc:Choice Requires="x15">
      <x15ac:absPath xmlns:x15ac="http://schemas.microsoft.com/office/spreadsheetml/2010/11/ac" url="C:\Users\ADMINISTRACION\Desktop\ABRIL\SUPER RESPUESTA SRA CLAUDIA\"/>
    </mc:Choice>
  </mc:AlternateContent>
  <bookViews>
    <workbookView xWindow="0" yWindow="0" windowWidth="28800" windowHeight="11385" tabRatio="940" firstSheet="11" activeTab="12"/>
  </bookViews>
  <sheets>
    <sheet name="DISPONIBLE Bo" sheetId="4" r:id="rId1"/>
    <sheet name="ANTICIPOS " sheetId="6" state="hidden" r:id="rId2"/>
    <sheet name="Hoja1" sheetId="26" state="hidden" r:id="rId3"/>
    <sheet name="CLIENTES Bo" sheetId="64" r:id="rId4"/>
    <sheet name="INVENTARIO Bo" sheetId="92" r:id="rId5"/>
    <sheet name="ANTICIPO DE IMPUESTOS Bo" sheetId="73" r:id="rId6"/>
    <sheet name="OTROS ACTIVOS NO FINAN" sheetId="90" r:id="rId7"/>
    <sheet name="OTROS ACTIVOS" sheetId="93" r:id="rId8"/>
    <sheet name="ACTIVOS NO CORRIENTES Bo. (1)" sheetId="3" r:id="rId9"/>
    <sheet name="ACTIVOS NO CORRIENTES Bo. (2)" sheetId="91" r:id="rId10"/>
    <sheet name="MAYOR 90 DIAS" sheetId="13" state="hidden" r:id="rId11"/>
    <sheet name="PROVEEDORES Bo." sheetId="81" r:id="rId12"/>
    <sheet name="COSTOS Y GASTOS POR PAGAR B" sheetId="87" r:id="rId13"/>
    <sheet name="OBLIG FINAN" sheetId="82" r:id="rId14"/>
    <sheet name=" IMPUESTOS X PAGAR Bo." sheetId="16" r:id="rId15"/>
    <sheet name="APORTES Bo " sheetId="88" r:id="rId16"/>
    <sheet name="OBLIG LAB Bo." sheetId="66" r:id="rId17"/>
    <sheet name="OTROS PASIVOS Bo " sheetId="86" r:id="rId18"/>
    <sheet name="ANTICIPOS RECIBIDOS" sheetId="89" r:id="rId19"/>
    <sheet name="IMPUESTOS RTE FTE" sheetId="40" state="hidden" r:id="rId20"/>
    <sheet name="OBLIGACIONES LABORALES" sheetId="33" state="hidden" r:id="rId21"/>
    <sheet name="PARTICULARES" sheetId="20" state="hidden" r:id="rId22"/>
    <sheet name="SALARIOS" sheetId="45" state="hidden" r:id="rId23"/>
    <sheet name="OBLIGACIONES &gt; 90 DIAS" sheetId="94" r:id="rId24"/>
    <sheet name="CAPITAL Bo." sheetId="18" r:id="rId25"/>
    <sheet name="CONTRATOS LABORALES" sheetId="24" state="hidden" r:id="rId26"/>
    <sheet name="PROCESOS JUDICIALES EN CONTRA" sheetId="38" state="hidden" r:id="rId27"/>
  </sheets>
  <externalReferences>
    <externalReference r:id="rId28"/>
    <externalReference r:id="rId29"/>
    <externalReference r:id="rId30"/>
    <externalReference r:id="rId31"/>
  </externalReferences>
  <definedNames>
    <definedName name="_xlnm._FilterDatabase" localSheetId="5" hidden="1">'ANTICIPO DE IMPUESTOS Bo'!$A$6:$I$6</definedName>
    <definedName name="_xlnm._FilterDatabase" localSheetId="15" hidden="1">'APORTES Bo '!$A$7:$H$38</definedName>
    <definedName name="_xlnm._FilterDatabase" localSheetId="3" hidden="1">'CLIENTES Bo'!$A$6:$J$6</definedName>
    <definedName name="_xlnm._FilterDatabase" localSheetId="2" hidden="1">Hoja1!$A$1:$R$253</definedName>
    <definedName name="_xlnm._FilterDatabase" localSheetId="10" hidden="1">'MAYOR 90 DIAS'!$A$6:$N$162</definedName>
    <definedName name="_xlnm._FilterDatabase" localSheetId="13" hidden="1">'OBLIG FINAN'!$A$6:$K$37</definedName>
    <definedName name="_xlnm._FilterDatabase" localSheetId="16" hidden="1">'OBLIG LAB Bo.'!$A$6:$G$266</definedName>
    <definedName name="_xlnm._FilterDatabase" localSheetId="11" hidden="1">'PROVEEDORES Bo.'!$A$6:$L$6</definedName>
    <definedName name="_xlnm.Print_Area" localSheetId="14">' IMPUESTOS X PAGAR Bo.'!$A$1:$K$45</definedName>
    <definedName name="_xlnm.Print_Area" localSheetId="8">'ACTIVOS NO CORRIENTES Bo. (1)'!$A$1:$H$155</definedName>
    <definedName name="_xlnm.Print_Area" localSheetId="9">'ACTIVOS NO CORRIENTES Bo. (2)'!$A$1:$I$426</definedName>
    <definedName name="_xlnm.Print_Area" localSheetId="5">'ANTICIPO DE IMPUESTOS Bo'!$A$1:$I$27</definedName>
    <definedName name="_xlnm.Print_Area" localSheetId="15">'APORTES Bo '!$A$2:$H$63</definedName>
    <definedName name="_xlnm.Print_Area" localSheetId="24">'CAPITAL Bo.'!$A$1:$G$25</definedName>
    <definedName name="_xlnm.Print_Area" localSheetId="3">'CLIENTES Bo'!$A$1:$J$207</definedName>
    <definedName name="_xlnm.Print_Area" localSheetId="12">'COSTOS Y GASTOS POR PAGAR B'!$A$2:$J$444</definedName>
    <definedName name="_xlnm.Print_Area" localSheetId="0">'DISPONIBLE Bo'!$A$1:$F$47</definedName>
    <definedName name="_xlnm.Print_Area" localSheetId="4">'INVENTARIO Bo'!$A$1:$C$26</definedName>
    <definedName name="_xlnm.Print_Area" localSheetId="13">'OBLIG FINAN'!$A$2:$K$101</definedName>
    <definedName name="_xlnm.Print_Area" localSheetId="16">'OBLIG LAB Bo.'!$A$1:$H$288</definedName>
    <definedName name="_xlnm.Print_Area" localSheetId="23">'OBLIGACIONES &gt; 90 DIAS'!$A$1:$J$576</definedName>
    <definedName name="_xlnm.Print_Area" localSheetId="7">'OTROS ACTIVOS'!$A$1:$I$24</definedName>
    <definedName name="_xlnm.Print_Area" localSheetId="6">'OTROS ACTIVOS NO FINAN'!$B$1:$H$125</definedName>
    <definedName name="_xlnm.Print_Area" localSheetId="17">'OTROS PASIVOS Bo '!$B$1:$H$34</definedName>
    <definedName name="_xlnm.Print_Area" localSheetId="11">'PROVEEDORES Bo.'!$A$1:$J$409</definedName>
    <definedName name="_xlnm.Print_Titles" localSheetId="8">'ACTIVOS NO CORRIENTES Bo. (1)'!$A:$H,'ACTIVOS NO CORRIENTES Bo. (1)'!$1:$6</definedName>
    <definedName name="_xlnm.Print_Titles" localSheetId="9">'ACTIVOS NO CORRIENTES Bo. (2)'!$A:$I,'ACTIVOS NO CORRIENTES Bo. (2)'!$1:$6</definedName>
    <definedName name="_xlnm.Print_Titles" localSheetId="5">'ANTICIPO DE IMPUESTOS Bo'!$1:$6</definedName>
    <definedName name="_xlnm.Print_Titles" localSheetId="15">'APORTES Bo '!$A:$G,'APORTES Bo '!$2:$7</definedName>
    <definedName name="_xlnm.Print_Titles" localSheetId="3">'CLIENTES Bo'!$A:$J,'CLIENTES Bo'!$1:$6</definedName>
    <definedName name="_xlnm.Print_Titles" localSheetId="12">'COSTOS Y GASTOS POR PAGAR B'!$1:$6</definedName>
    <definedName name="_xlnm.Print_Titles" localSheetId="13">'OBLIG FINAN'!$A:$K,'OBLIG FINAN'!$2:$4</definedName>
    <definedName name="_xlnm.Print_Titles" localSheetId="16">'OBLIG LAB Bo.'!$A:$G,'OBLIG LAB Bo.'!$1:$6</definedName>
    <definedName name="_xlnm.Print_Titles" localSheetId="23">'OBLIGACIONES &gt; 90 DIAS'!$A:$J,'OBLIGACIONES &gt; 90 DIAS'!$1:$5</definedName>
    <definedName name="_xlnm.Print_Titles" localSheetId="6">'OTROS ACTIVOS NO FINAN'!$1:$6</definedName>
    <definedName name="_xlnm.Print_Titles" localSheetId="11">'PROVEEDORES Bo.'!$1:$6</definedName>
  </definedNames>
  <calcPr calcId="162913"/>
</workbook>
</file>

<file path=xl/calcChain.xml><?xml version="1.0" encoding="utf-8"?>
<calcChain xmlns="http://schemas.openxmlformats.org/spreadsheetml/2006/main">
  <c r="A9" i="86" l="1"/>
  <c r="A10" i="86" s="1"/>
  <c r="A11" i="86" s="1"/>
  <c r="A12" i="86" s="1"/>
  <c r="A13" i="86" s="1"/>
  <c r="A14" i="86" s="1"/>
  <c r="A15" i="86" s="1"/>
  <c r="A16" i="86" s="1"/>
  <c r="A17" i="86" s="1"/>
  <c r="A18" i="86" s="1"/>
  <c r="A8" i="86"/>
  <c r="H18" i="86"/>
  <c r="H17" i="86" l="1"/>
  <c r="H16" i="86"/>
  <c r="H15" i="86"/>
  <c r="H14" i="86"/>
  <c r="H13" i="86"/>
  <c r="H12" i="86"/>
  <c r="H11" i="86"/>
  <c r="H10" i="86"/>
  <c r="H9" i="86"/>
  <c r="H7" i="86"/>
  <c r="J7" i="89"/>
  <c r="H19" i="86" l="1"/>
  <c r="D23" i="86" s="1"/>
  <c r="A1" i="86"/>
  <c r="J8" i="89"/>
  <c r="D24" i="86" s="1"/>
  <c r="J195" i="64"/>
  <c r="J194" i="64"/>
  <c r="J193" i="64"/>
  <c r="I69" i="90"/>
  <c r="I108" i="90" s="1"/>
  <c r="D113" i="90" s="1"/>
  <c r="A28" i="90"/>
  <c r="A29" i="90" s="1"/>
  <c r="A30" i="90" s="1"/>
  <c r="A31" i="90" s="1"/>
  <c r="A32" i="90" s="1"/>
  <c r="A33" i="90" s="1"/>
  <c r="A34" i="90" s="1"/>
  <c r="A35" i="90" s="1"/>
  <c r="A36" i="90" s="1"/>
  <c r="A37" i="90" s="1"/>
  <c r="A38" i="90" s="1"/>
  <c r="A39" i="90" s="1"/>
  <c r="A40" i="90" s="1"/>
  <c r="A41" i="90" s="1"/>
  <c r="A42" i="90" s="1"/>
  <c r="A43" i="90" s="1"/>
  <c r="A44" i="90" s="1"/>
  <c r="A45" i="90" s="1"/>
  <c r="A46" i="90" s="1"/>
  <c r="A47" i="90" s="1"/>
  <c r="A48" i="90" s="1"/>
  <c r="A49" i="90" s="1"/>
  <c r="A50" i="90" s="1"/>
  <c r="A51" i="90" s="1"/>
  <c r="A52" i="90" s="1"/>
  <c r="A53" i="90" s="1"/>
  <c r="A54" i="90" s="1"/>
  <c r="A55" i="90" s="1"/>
  <c r="A56" i="90" s="1"/>
  <c r="A57" i="90" s="1"/>
  <c r="A58" i="90" s="1"/>
  <c r="A59" i="90" s="1"/>
  <c r="A60" i="90" s="1"/>
  <c r="A61" i="90" s="1"/>
  <c r="A62" i="90" s="1"/>
  <c r="A63" i="90" s="1"/>
  <c r="A64" i="90" s="1"/>
  <c r="I28" i="90"/>
  <c r="I42" i="90"/>
  <c r="I43" i="90"/>
  <c r="I44" i="90"/>
  <c r="I45" i="90"/>
  <c r="I46" i="90"/>
  <c r="I48" i="90"/>
  <c r="I49" i="90"/>
  <c r="I50" i="90"/>
  <c r="I51" i="90"/>
  <c r="I56" i="90"/>
  <c r="I52" i="90"/>
  <c r="I53" i="90"/>
  <c r="I54" i="90"/>
  <c r="I57" i="90"/>
  <c r="I55" i="90"/>
  <c r="I58" i="90"/>
  <c r="I59" i="90"/>
  <c r="I60" i="90"/>
  <c r="I61" i="90"/>
  <c r="I62" i="90"/>
  <c r="I63" i="90"/>
  <c r="I64" i="90"/>
  <c r="I27" i="90"/>
  <c r="H20" i="90"/>
  <c r="H17" i="90"/>
  <c r="H13" i="90"/>
  <c r="H8" i="90"/>
  <c r="J13" i="73"/>
  <c r="J16" i="73" s="1"/>
  <c r="J7" i="73"/>
  <c r="J9" i="73" s="1"/>
  <c r="A8" i="90"/>
  <c r="A9" i="90" s="1"/>
  <c r="A10" i="90" s="1"/>
  <c r="A11" i="90" s="1"/>
  <c r="A12" i="90" s="1"/>
  <c r="A13" i="90" s="1"/>
  <c r="A14" i="90" s="1"/>
  <c r="A15" i="90" s="1"/>
  <c r="A16" i="90" s="1"/>
  <c r="A17" i="90" s="1"/>
  <c r="A18" i="90" s="1"/>
  <c r="A19" i="90" s="1"/>
  <c r="A20" i="90" s="1"/>
  <c r="A21" i="90" s="1"/>
  <c r="A22" i="90" s="1"/>
  <c r="D25" i="86" l="1"/>
  <c r="A70" i="90"/>
  <c r="A71" i="90" s="1"/>
  <c r="A72" i="90" s="1"/>
  <c r="A73" i="90" s="1"/>
  <c r="A74" i="90" s="1"/>
  <c r="A75" i="90" s="1"/>
  <c r="A76" i="90" s="1"/>
  <c r="A77" i="90" s="1"/>
  <c r="A78" i="90" s="1"/>
  <c r="A79" i="90" s="1"/>
  <c r="A80" i="90" s="1"/>
  <c r="A81" i="90" s="1"/>
  <c r="A82" i="90" s="1"/>
  <c r="A83" i="90" s="1"/>
  <c r="A84" i="90" s="1"/>
  <c r="A85" i="90" s="1"/>
  <c r="A86" i="90" s="1"/>
  <c r="A87" i="90" s="1"/>
  <c r="A88" i="90" s="1"/>
  <c r="A89" i="90" s="1"/>
  <c r="A90" i="90" s="1"/>
  <c r="A91" i="90" s="1"/>
  <c r="A92" i="90" s="1"/>
  <c r="A93" i="90" s="1"/>
  <c r="A94" i="90" s="1"/>
  <c r="A95" i="90" s="1"/>
  <c r="A96" i="90" s="1"/>
  <c r="A97" i="90" s="1"/>
  <c r="A98" i="90" s="1"/>
  <c r="A99" i="90" s="1"/>
  <c r="A100" i="90" s="1"/>
  <c r="A101" i="90" s="1"/>
  <c r="A102" i="90" s="1"/>
  <c r="A103" i="90" s="1"/>
  <c r="A104" i="90" s="1"/>
  <c r="A105" i="90" s="1"/>
  <c r="A106" i="90" s="1"/>
  <c r="A107" i="90" s="1"/>
  <c r="H25" i="88" l="1"/>
  <c r="H21" i="88"/>
  <c r="H17" i="88"/>
  <c r="H11" i="88"/>
  <c r="H8" i="88"/>
  <c r="H31" i="88"/>
  <c r="H35" i="88"/>
  <c r="H41" i="88"/>
  <c r="H45" i="88"/>
  <c r="H215" i="66"/>
  <c r="H547" i="94" l="1"/>
  <c r="A14" i="73"/>
  <c r="A15" i="73" s="1"/>
  <c r="A8" i="64"/>
  <c r="A9" i="64" s="1"/>
  <c r="A10" i="64" s="1"/>
  <c r="A11" i="64" s="1"/>
  <c r="A12" i="64" s="1"/>
  <c r="A13" i="64" s="1"/>
  <c r="A14" i="64" s="1"/>
  <c r="A15" i="64" s="1"/>
  <c r="A16" i="64" s="1"/>
  <c r="A17" i="64" s="1"/>
  <c r="A18" i="64" s="1"/>
  <c r="A19" i="64" s="1"/>
  <c r="A20" i="64" s="1"/>
  <c r="A21" i="64" s="1"/>
  <c r="A22" i="64" s="1"/>
  <c r="A23" i="64" s="1"/>
  <c r="A24" i="64" s="1"/>
  <c r="A25" i="64" s="1"/>
  <c r="A26" i="64" s="1"/>
  <c r="A27" i="64" s="1"/>
  <c r="A28" i="64" s="1"/>
  <c r="A29" i="64" s="1"/>
  <c r="A30" i="64" s="1"/>
  <c r="A31" i="64" s="1"/>
  <c r="A32" i="64" s="1"/>
  <c r="A33" i="64" s="1"/>
  <c r="A34" i="64" s="1"/>
  <c r="A35" i="64" s="1"/>
  <c r="A36" i="64" s="1"/>
  <c r="A37" i="64" s="1"/>
  <c r="A38" i="64" s="1"/>
  <c r="A39" i="64" s="1"/>
  <c r="A40" i="64" s="1"/>
  <c r="A41" i="64" s="1"/>
  <c r="A42" i="64" s="1"/>
  <c r="A43" i="64" s="1"/>
  <c r="A44" i="64" s="1"/>
  <c r="A45" i="64" s="1"/>
  <c r="A46" i="64" s="1"/>
  <c r="A47" i="64" s="1"/>
  <c r="A48" i="64" s="1"/>
  <c r="A49" i="64" s="1"/>
  <c r="A50" i="64" s="1"/>
  <c r="A51" i="64" s="1"/>
  <c r="A52" i="64" s="1"/>
  <c r="A53" i="64" s="1"/>
  <c r="A54" i="64" s="1"/>
  <c r="A55" i="64" s="1"/>
  <c r="A56" i="64" s="1"/>
  <c r="A57" i="64" s="1"/>
  <c r="A58" i="64" s="1"/>
  <c r="A59" i="64" s="1"/>
  <c r="A60" i="64" s="1"/>
  <c r="A61" i="64" s="1"/>
  <c r="A62" i="64" s="1"/>
  <c r="A63" i="64" s="1"/>
  <c r="A64" i="64" s="1"/>
  <c r="A65" i="64" s="1"/>
  <c r="A66" i="64" s="1"/>
  <c r="A67" i="64" s="1"/>
  <c r="A68" i="64" s="1"/>
  <c r="A69" i="64" s="1"/>
  <c r="A70" i="64" s="1"/>
  <c r="A71" i="64" s="1"/>
  <c r="A72" i="64" s="1"/>
  <c r="A73" i="64" s="1"/>
  <c r="A74" i="64" s="1"/>
  <c r="A75" i="64" s="1"/>
  <c r="A76" i="64" s="1"/>
  <c r="A77" i="64" s="1"/>
  <c r="A78" i="64" s="1"/>
  <c r="A79" i="64" s="1"/>
  <c r="A80" i="64" s="1"/>
  <c r="A81" i="64" s="1"/>
  <c r="A82" i="64" s="1"/>
  <c r="A83" i="64" s="1"/>
  <c r="A84" i="64" s="1"/>
  <c r="A85" i="64" s="1"/>
  <c r="A86" i="64" s="1"/>
  <c r="A87" i="64" s="1"/>
  <c r="A88" i="64" s="1"/>
  <c r="A89" i="64" s="1"/>
  <c r="A90" i="64" s="1"/>
  <c r="A91" i="64" s="1"/>
  <c r="A92" i="64" s="1"/>
  <c r="A93" i="64" s="1"/>
  <c r="A94" i="64" s="1"/>
  <c r="A95" i="64" s="1"/>
  <c r="A96" i="64" s="1"/>
  <c r="A97" i="64" s="1"/>
  <c r="A98" i="64" s="1"/>
  <c r="A99" i="64" s="1"/>
  <c r="A100" i="64" s="1"/>
  <c r="A101" i="64" s="1"/>
  <c r="A102" i="64" s="1"/>
  <c r="A103" i="64" s="1"/>
  <c r="A104" i="64" s="1"/>
  <c r="A105" i="64" s="1"/>
  <c r="A106" i="64" s="1"/>
  <c r="A107" i="64" s="1"/>
  <c r="A108" i="64" s="1"/>
  <c r="A109" i="64" s="1"/>
  <c r="A110" i="64" s="1"/>
  <c r="A111" i="64" s="1"/>
  <c r="A112" i="64" s="1"/>
  <c r="A113" i="64" s="1"/>
  <c r="A114" i="64" s="1"/>
  <c r="A115" i="64" s="1"/>
  <c r="A116" i="64" s="1"/>
  <c r="A117" i="64" s="1"/>
  <c r="A118" i="64" s="1"/>
  <c r="A119" i="64" s="1"/>
  <c r="A120" i="64" s="1"/>
  <c r="A121" i="64" s="1"/>
  <c r="A122" i="64" s="1"/>
  <c r="A123" i="64" s="1"/>
  <c r="A124" i="64" s="1"/>
  <c r="A125" i="64" s="1"/>
  <c r="A126" i="64" s="1"/>
  <c r="A127" i="64" s="1"/>
  <c r="A128" i="64" s="1"/>
  <c r="A129" i="64" s="1"/>
  <c r="A130" i="64" s="1"/>
  <c r="A131" i="64" s="1"/>
  <c r="A132" i="64" s="1"/>
  <c r="A133" i="64" s="1"/>
  <c r="A134" i="64" s="1"/>
  <c r="A135" i="64" s="1"/>
  <c r="A136" i="64" s="1"/>
  <c r="A137" i="64" s="1"/>
  <c r="A138" i="64" s="1"/>
  <c r="A139" i="64" s="1"/>
  <c r="A140" i="64" s="1"/>
  <c r="A141" i="64" s="1"/>
  <c r="A142" i="64" s="1"/>
  <c r="A143" i="64" s="1"/>
  <c r="A144" i="64" s="1"/>
  <c r="A145" i="64" s="1"/>
  <c r="A146" i="64" s="1"/>
  <c r="A147" i="64" s="1"/>
  <c r="A148" i="64" s="1"/>
  <c r="A149" i="64" s="1"/>
  <c r="A150" i="64" s="1"/>
  <c r="A151" i="64" s="1"/>
  <c r="A152" i="64" s="1"/>
  <c r="A153" i="64" s="1"/>
  <c r="A154" i="64" s="1"/>
  <c r="A155" i="64" s="1"/>
  <c r="A156" i="64" s="1"/>
  <c r="A157" i="64" s="1"/>
  <c r="A158" i="64" s="1"/>
  <c r="A159" i="64" s="1"/>
  <c r="A160" i="64" s="1"/>
  <c r="A161" i="64" s="1"/>
  <c r="A162" i="64" s="1"/>
  <c r="A163" i="64" s="1"/>
  <c r="A164" i="64" s="1"/>
  <c r="A165" i="64" s="1"/>
  <c r="A166" i="64" s="1"/>
  <c r="A167" i="64" s="1"/>
  <c r="A168" i="64" s="1"/>
  <c r="A169" i="64" s="1"/>
  <c r="A170" i="64" s="1"/>
  <c r="A171" i="64" s="1"/>
  <c r="A172" i="64" s="1"/>
  <c r="A173" i="64" s="1"/>
  <c r="A174" i="64" s="1"/>
  <c r="A175" i="64" s="1"/>
  <c r="A176" i="64" s="1"/>
  <c r="A177" i="64" s="1"/>
  <c r="A178" i="64" s="1"/>
  <c r="A179" i="64" s="1"/>
  <c r="A180" i="64" s="1"/>
  <c r="A181" i="64" s="1"/>
  <c r="A182" i="64" s="1"/>
  <c r="A183" i="64" s="1"/>
  <c r="A184" i="64" s="1"/>
  <c r="A185" i="64" s="1"/>
  <c r="A186" i="64" s="1"/>
  <c r="A187" i="64" s="1"/>
  <c r="A8" i="4"/>
  <c r="A9" i="4" s="1"/>
  <c r="A10" i="4" s="1"/>
  <c r="A11" i="4" s="1"/>
  <c r="A12" i="4" s="1"/>
  <c r="A13" i="4" s="1"/>
  <c r="A14" i="4" s="1"/>
  <c r="A15" i="4" s="1"/>
  <c r="A16" i="4" s="1"/>
  <c r="A17" i="4" s="1"/>
  <c r="A18" i="4" s="1"/>
  <c r="A19" i="4" s="1"/>
  <c r="A20" i="4" s="1"/>
  <c r="A21" i="4" s="1"/>
  <c r="A22" i="4" s="1"/>
  <c r="A23" i="4" s="1"/>
  <c r="A24" i="4" s="1"/>
  <c r="A25" i="4" s="1"/>
  <c r="A26" i="4" s="1"/>
  <c r="A27" i="4" s="1"/>
  <c r="A28" i="4" s="1"/>
  <c r="A29" i="4" s="1"/>
  <c r="A30" i="4" s="1"/>
  <c r="A31" i="4" s="1"/>
  <c r="H5" i="66"/>
  <c r="H4" i="88"/>
  <c r="K3" i="16"/>
  <c r="J546" i="94"/>
  <c r="J547" i="94"/>
  <c r="J548" i="94"/>
  <c r="J549" i="94"/>
  <c r="J550" i="94"/>
  <c r="J551" i="94"/>
  <c r="J552" i="94"/>
  <c r="J553" i="94"/>
  <c r="J554" i="94"/>
  <c r="J555" i="94"/>
  <c r="J556" i="94"/>
  <c r="J557" i="94"/>
  <c r="J558" i="94"/>
  <c r="J545" i="94"/>
  <c r="H546" i="94"/>
  <c r="H552" i="94"/>
  <c r="H553" i="94"/>
  <c r="H554" i="94"/>
  <c r="H555" i="94"/>
  <c r="H556" i="94"/>
  <c r="H557" i="94"/>
  <c r="H558" i="94"/>
  <c r="H545" i="94"/>
  <c r="K43" i="82"/>
  <c r="K80" i="82"/>
  <c r="H551" i="94" l="1"/>
  <c r="H550" i="94"/>
  <c r="H549" i="94"/>
  <c r="H548" i="94"/>
  <c r="K84" i="82"/>
  <c r="D89" i="82" s="1"/>
  <c r="J27" i="94"/>
  <c r="J28" i="94"/>
  <c r="J29" i="94"/>
  <c r="J30" i="94"/>
  <c r="J31" i="94"/>
  <c r="J32" i="94"/>
  <c r="J33" i="94"/>
  <c r="J34" i="94"/>
  <c r="J35" i="94"/>
  <c r="J36" i="94"/>
  <c r="J37" i="94"/>
  <c r="J38" i="94"/>
  <c r="J39" i="94"/>
  <c r="J40" i="94"/>
  <c r="J41" i="94"/>
  <c r="J42" i="94"/>
  <c r="J43" i="94"/>
  <c r="J44" i="94"/>
  <c r="J45" i="94"/>
  <c r="J46" i="94"/>
  <c r="J47" i="94"/>
  <c r="J48" i="94"/>
  <c r="J49" i="94"/>
  <c r="J50" i="94"/>
  <c r="J51" i="94"/>
  <c r="J52" i="94"/>
  <c r="J53" i="94"/>
  <c r="J54" i="94"/>
  <c r="J55" i="94"/>
  <c r="J56" i="94"/>
  <c r="J57" i="94"/>
  <c r="J58" i="94"/>
  <c r="J59" i="94"/>
  <c r="J60" i="94"/>
  <c r="J61" i="94"/>
  <c r="J62" i="94"/>
  <c r="J63" i="94"/>
  <c r="J64" i="94"/>
  <c r="J65" i="94"/>
  <c r="J66" i="94"/>
  <c r="J67" i="94"/>
  <c r="J68" i="94"/>
  <c r="J69" i="94"/>
  <c r="J70" i="94"/>
  <c r="J71" i="94"/>
  <c r="J72" i="94"/>
  <c r="J73" i="94"/>
  <c r="J74" i="94"/>
  <c r="J75" i="94"/>
  <c r="J76" i="94"/>
  <c r="J77" i="94"/>
  <c r="J78" i="94"/>
  <c r="J79" i="94"/>
  <c r="J80" i="94"/>
  <c r="J81" i="94"/>
  <c r="J82" i="94"/>
  <c r="J83" i="94"/>
  <c r="J84" i="94"/>
  <c r="J85" i="94"/>
  <c r="J86" i="94"/>
  <c r="J87" i="94"/>
  <c r="J88" i="94"/>
  <c r="J89" i="94"/>
  <c r="J90" i="94"/>
  <c r="J91" i="94"/>
  <c r="J92" i="94"/>
  <c r="J93" i="94"/>
  <c r="J94" i="94"/>
  <c r="J95" i="94"/>
  <c r="J96" i="94"/>
  <c r="J97" i="94"/>
  <c r="J98" i="94"/>
  <c r="J99" i="94"/>
  <c r="J100" i="94"/>
  <c r="J101" i="94"/>
  <c r="J102" i="94"/>
  <c r="J103" i="94"/>
  <c r="J104" i="94"/>
  <c r="J105" i="94"/>
  <c r="J106" i="94"/>
  <c r="J107" i="94"/>
  <c r="J108" i="94"/>
  <c r="J109" i="94"/>
  <c r="J110" i="94"/>
  <c r="J111" i="94"/>
  <c r="J112" i="94"/>
  <c r="J113" i="94"/>
  <c r="J114" i="94"/>
  <c r="J115" i="94"/>
  <c r="J116" i="94"/>
  <c r="J117" i="94"/>
  <c r="J118" i="94"/>
  <c r="J119" i="94"/>
  <c r="J120" i="94"/>
  <c r="J121" i="94"/>
  <c r="J122" i="94"/>
  <c r="J123" i="94"/>
  <c r="J124" i="94"/>
  <c r="J125" i="94"/>
  <c r="J126" i="94"/>
  <c r="J127" i="94"/>
  <c r="J128" i="94"/>
  <c r="J129" i="94"/>
  <c r="J130" i="94"/>
  <c r="J131" i="94"/>
  <c r="J132" i="94"/>
  <c r="J133" i="94"/>
  <c r="J134" i="94"/>
  <c r="J135" i="94"/>
  <c r="J136" i="94"/>
  <c r="J137" i="94"/>
  <c r="J138" i="94"/>
  <c r="J139" i="94"/>
  <c r="J140" i="94"/>
  <c r="J141" i="94"/>
  <c r="J142" i="94"/>
  <c r="J143" i="94"/>
  <c r="J144" i="94"/>
  <c r="J145" i="94"/>
  <c r="J146" i="94"/>
  <c r="J147" i="94"/>
  <c r="J148" i="94"/>
  <c r="J149" i="94"/>
  <c r="J150" i="94"/>
  <c r="J151" i="94"/>
  <c r="J152" i="94"/>
  <c r="J153" i="94"/>
  <c r="J154" i="94"/>
  <c r="J155" i="94"/>
  <c r="J156" i="94"/>
  <c r="J157" i="94"/>
  <c r="J158" i="94"/>
  <c r="J159" i="94"/>
  <c r="J160" i="94"/>
  <c r="J161" i="94"/>
  <c r="J162" i="94"/>
  <c r="J163" i="94"/>
  <c r="J164" i="94"/>
  <c r="J165" i="94"/>
  <c r="J166" i="94"/>
  <c r="J167" i="94"/>
  <c r="J168" i="94"/>
  <c r="J169" i="94"/>
  <c r="J170" i="94"/>
  <c r="J171" i="94"/>
  <c r="J172" i="94"/>
  <c r="J173" i="94"/>
  <c r="J174" i="94"/>
  <c r="J175" i="94"/>
  <c r="J176" i="94"/>
  <c r="J177" i="94"/>
  <c r="J178" i="94"/>
  <c r="J179" i="94"/>
  <c r="J180" i="94"/>
  <c r="J181" i="94"/>
  <c r="J182" i="94"/>
  <c r="J183" i="94"/>
  <c r="J184" i="94"/>
  <c r="J185" i="94"/>
  <c r="J186" i="94"/>
  <c r="J187" i="94"/>
  <c r="J188" i="94"/>
  <c r="J189" i="94"/>
  <c r="J190" i="94"/>
  <c r="J191" i="94"/>
  <c r="J192" i="94"/>
  <c r="J193" i="94"/>
  <c r="J194" i="94"/>
  <c r="J195" i="94"/>
  <c r="J196" i="94"/>
  <c r="J197" i="94"/>
  <c r="J198" i="94"/>
  <c r="J199" i="94"/>
  <c r="J200" i="94"/>
  <c r="J201" i="94"/>
  <c r="J202" i="94"/>
  <c r="J203" i="94"/>
  <c r="J204" i="94"/>
  <c r="J205" i="94"/>
  <c r="J206" i="94"/>
  <c r="J207" i="94"/>
  <c r="J208" i="94"/>
  <c r="J209" i="94"/>
  <c r="J210" i="94"/>
  <c r="J211" i="94"/>
  <c r="J212" i="94"/>
  <c r="J213" i="94"/>
  <c r="J214" i="94"/>
  <c r="J215" i="94"/>
  <c r="J216" i="94"/>
  <c r="J217" i="94"/>
  <c r="J218" i="94"/>
  <c r="J219" i="94"/>
  <c r="J220" i="94"/>
  <c r="J221" i="94"/>
  <c r="J222" i="94"/>
  <c r="J223" i="94"/>
  <c r="J224" i="94"/>
  <c r="J225" i="94"/>
  <c r="J226" i="94"/>
  <c r="J227" i="94"/>
  <c r="J228" i="94"/>
  <c r="J229" i="94"/>
  <c r="J230" i="94"/>
  <c r="J231" i="94"/>
  <c r="J232" i="94"/>
  <c r="J233" i="94"/>
  <c r="J234" i="94"/>
  <c r="J235" i="94"/>
  <c r="J236" i="94"/>
  <c r="J237" i="94"/>
  <c r="J238" i="94"/>
  <c r="J239" i="94"/>
  <c r="J240" i="94"/>
  <c r="J241" i="94"/>
  <c r="J242" i="94"/>
  <c r="J243" i="94"/>
  <c r="J244" i="94"/>
  <c r="J245" i="94"/>
  <c r="J246" i="94"/>
  <c r="J247" i="94"/>
  <c r="J248" i="94"/>
  <c r="J249" i="94"/>
  <c r="J250" i="94"/>
  <c r="J251" i="94"/>
  <c r="J252" i="94"/>
  <c r="J253" i="94"/>
  <c r="J254" i="94"/>
  <c r="J255" i="94"/>
  <c r="J256" i="94"/>
  <c r="J257" i="94"/>
  <c r="J258" i="94"/>
  <c r="J259" i="94"/>
  <c r="J260" i="94"/>
  <c r="J261" i="94"/>
  <c r="J262" i="94"/>
  <c r="J263" i="94"/>
  <c r="J264" i="94"/>
  <c r="J265" i="94"/>
  <c r="J266" i="94"/>
  <c r="J267" i="94"/>
  <c r="J268" i="94"/>
  <c r="J269" i="94"/>
  <c r="J270" i="94"/>
  <c r="J271" i="94"/>
  <c r="J272" i="94"/>
  <c r="J273" i="94"/>
  <c r="J274" i="94"/>
  <c r="J275" i="94"/>
  <c r="J276" i="94"/>
  <c r="J277" i="94"/>
  <c r="J278" i="94"/>
  <c r="J279" i="94"/>
  <c r="J280" i="94"/>
  <c r="J281" i="94"/>
  <c r="J282" i="94"/>
  <c r="J283" i="94"/>
  <c r="J284" i="94"/>
  <c r="J285" i="94"/>
  <c r="J286" i="94"/>
  <c r="J287" i="94"/>
  <c r="J288" i="94"/>
  <c r="J289" i="94"/>
  <c r="J290" i="94"/>
  <c r="J291" i="94"/>
  <c r="J292" i="94"/>
  <c r="J293" i="94"/>
  <c r="J294" i="94"/>
  <c r="J295" i="94"/>
  <c r="J296" i="94"/>
  <c r="J297" i="94"/>
  <c r="J298" i="94"/>
  <c r="J299" i="94"/>
  <c r="J300" i="94"/>
  <c r="J301" i="94"/>
  <c r="J302" i="94"/>
  <c r="J303" i="94"/>
  <c r="J304" i="94"/>
  <c r="J305" i="94"/>
  <c r="J306" i="94"/>
  <c r="J307" i="94"/>
  <c r="J308" i="94"/>
  <c r="J309" i="94"/>
  <c r="J310" i="94"/>
  <c r="J311" i="94"/>
  <c r="J312" i="94"/>
  <c r="J313" i="94"/>
  <c r="J314" i="94"/>
  <c r="J315" i="94"/>
  <c r="J316" i="94"/>
  <c r="J317" i="94"/>
  <c r="J318" i="94"/>
  <c r="J319" i="94"/>
  <c r="J320" i="94"/>
  <c r="J321" i="94"/>
  <c r="J322" i="94"/>
  <c r="J323" i="94"/>
  <c r="J324" i="94"/>
  <c r="J325" i="94"/>
  <c r="J326" i="94"/>
  <c r="J327" i="94"/>
  <c r="J328" i="94"/>
  <c r="J329" i="94"/>
  <c r="J330" i="94"/>
  <c r="J331" i="94"/>
  <c r="J332" i="94"/>
  <c r="J333" i="94"/>
  <c r="J334" i="94"/>
  <c r="J335" i="94"/>
  <c r="J336" i="94"/>
  <c r="J337" i="94"/>
  <c r="J338" i="94"/>
  <c r="J339" i="94"/>
  <c r="J340" i="94"/>
  <c r="J341" i="94"/>
  <c r="J342" i="94"/>
  <c r="J343" i="94"/>
  <c r="J344" i="94"/>
  <c r="J345" i="94"/>
  <c r="J346" i="94"/>
  <c r="J347" i="94"/>
  <c r="J348" i="94"/>
  <c r="J349" i="94"/>
  <c r="J350" i="94"/>
  <c r="J351" i="94"/>
  <c r="J352" i="94"/>
  <c r="J353" i="94"/>
  <c r="J354" i="94"/>
  <c r="J355" i="94"/>
  <c r="J356" i="94"/>
  <c r="J357" i="94"/>
  <c r="J358" i="94"/>
  <c r="J359" i="94"/>
  <c r="J360" i="94"/>
  <c r="J361" i="94"/>
  <c r="J362" i="94"/>
  <c r="J363" i="94"/>
  <c r="J364" i="94"/>
  <c r="J365" i="94"/>
  <c r="J366" i="94"/>
  <c r="J367" i="94"/>
  <c r="J368" i="94"/>
  <c r="J369" i="94"/>
  <c r="J370" i="94"/>
  <c r="J371" i="94"/>
  <c r="J372" i="94"/>
  <c r="J373" i="94"/>
  <c r="J374" i="94"/>
  <c r="J375" i="94"/>
  <c r="J376" i="94"/>
  <c r="J377" i="94"/>
  <c r="J378" i="94"/>
  <c r="J379" i="94"/>
  <c r="J380" i="94"/>
  <c r="J381" i="94"/>
  <c r="J382" i="94"/>
  <c r="J383" i="94"/>
  <c r="J384" i="94"/>
  <c r="J385" i="94"/>
  <c r="J386" i="94"/>
  <c r="J387" i="94"/>
  <c r="J388" i="94"/>
  <c r="J389" i="94"/>
  <c r="J390" i="94"/>
  <c r="J391" i="94"/>
  <c r="J392" i="94"/>
  <c r="J393" i="94"/>
  <c r="J394" i="94"/>
  <c r="J395" i="94"/>
  <c r="J396" i="94"/>
  <c r="J397" i="94"/>
  <c r="J398" i="94"/>
  <c r="J399" i="94"/>
  <c r="J400" i="94"/>
  <c r="J401" i="94"/>
  <c r="J402" i="94"/>
  <c r="J403" i="94"/>
  <c r="J404" i="94"/>
  <c r="J405" i="94"/>
  <c r="J406" i="94"/>
  <c r="J407" i="94"/>
  <c r="J408" i="94"/>
  <c r="J409" i="94"/>
  <c r="J410" i="94"/>
  <c r="J411" i="94"/>
  <c r="J412" i="94"/>
  <c r="J413" i="94"/>
  <c r="J414" i="94"/>
  <c r="J415" i="94"/>
  <c r="J416" i="94"/>
  <c r="J417" i="94"/>
  <c r="J418" i="94"/>
  <c r="J419" i="94"/>
  <c r="J420" i="94"/>
  <c r="J421" i="94"/>
  <c r="J422" i="94"/>
  <c r="J423" i="94"/>
  <c r="J424" i="94"/>
  <c r="J425" i="94"/>
  <c r="J426" i="94"/>
  <c r="J427" i="94"/>
  <c r="J428" i="94"/>
  <c r="J429" i="94"/>
  <c r="J430" i="94"/>
  <c r="J431" i="94"/>
  <c r="J432" i="94"/>
  <c r="J433" i="94"/>
  <c r="J434" i="94"/>
  <c r="J435" i="94"/>
  <c r="J436" i="94"/>
  <c r="J437" i="94"/>
  <c r="J438" i="94"/>
  <c r="J439" i="94"/>
  <c r="J440" i="94"/>
  <c r="J441" i="94"/>
  <c r="J442" i="94"/>
  <c r="J443" i="94"/>
  <c r="J444" i="94"/>
  <c r="J445" i="94"/>
  <c r="J446" i="94"/>
  <c r="J447" i="94"/>
  <c r="J448" i="94"/>
  <c r="J449" i="94"/>
  <c r="J450" i="94"/>
  <c r="J451" i="94"/>
  <c r="J452" i="94"/>
  <c r="J453" i="94"/>
  <c r="J454" i="94"/>
  <c r="J455" i="94"/>
  <c r="J456" i="94"/>
  <c r="J457" i="94"/>
  <c r="J458" i="94"/>
  <c r="J459" i="94"/>
  <c r="J460" i="94"/>
  <c r="J461" i="94"/>
  <c r="J462" i="94"/>
  <c r="J463" i="94"/>
  <c r="J464" i="94"/>
  <c r="J465" i="94"/>
  <c r="J466" i="94"/>
  <c r="J467" i="94"/>
  <c r="J468" i="94"/>
  <c r="J469" i="94"/>
  <c r="J470" i="94"/>
  <c r="J471" i="94"/>
  <c r="J472" i="94"/>
  <c r="J473" i="94"/>
  <c r="J474" i="94"/>
  <c r="J475" i="94"/>
  <c r="J476" i="94"/>
  <c r="J477" i="94"/>
  <c r="J478" i="94"/>
  <c r="J479" i="94"/>
  <c r="J480" i="94"/>
  <c r="J481" i="94"/>
  <c r="J482" i="94"/>
  <c r="J483" i="94"/>
  <c r="J484" i="94"/>
  <c r="J485" i="94"/>
  <c r="J486" i="94"/>
  <c r="J487" i="94"/>
  <c r="J488" i="94"/>
  <c r="J489" i="94"/>
  <c r="J490" i="94"/>
  <c r="J491" i="94"/>
  <c r="J492" i="94"/>
  <c r="J493" i="94"/>
  <c r="J494" i="94"/>
  <c r="J495" i="94"/>
  <c r="J496" i="94"/>
  <c r="J497" i="94"/>
  <c r="J498" i="94"/>
  <c r="J499" i="94"/>
  <c r="J500" i="94"/>
  <c r="J501" i="94"/>
  <c r="J502" i="94"/>
  <c r="J503" i="94"/>
  <c r="J504" i="94"/>
  <c r="J505" i="94"/>
  <c r="J506" i="94"/>
  <c r="J507" i="94"/>
  <c r="J508" i="94"/>
  <c r="J509" i="94"/>
  <c r="J510" i="94"/>
  <c r="J511" i="94"/>
  <c r="J512" i="94"/>
  <c r="J513" i="94"/>
  <c r="J514" i="94"/>
  <c r="J515" i="94"/>
  <c r="J516" i="94"/>
  <c r="J517" i="94"/>
  <c r="J518" i="94"/>
  <c r="J519" i="94"/>
  <c r="J520" i="94"/>
  <c r="J521" i="94"/>
  <c r="J522" i="94"/>
  <c r="J523" i="94"/>
  <c r="J524" i="94"/>
  <c r="J525" i="94"/>
  <c r="J526" i="94"/>
  <c r="J527" i="94"/>
  <c r="J528" i="94"/>
  <c r="J529" i="94"/>
  <c r="J530" i="94"/>
  <c r="J531" i="94"/>
  <c r="J532" i="94"/>
  <c r="J533" i="94"/>
  <c r="J534" i="94"/>
  <c r="J535" i="94"/>
  <c r="J536" i="94"/>
  <c r="J537" i="94"/>
  <c r="J538" i="94"/>
  <c r="J539" i="94"/>
  <c r="J540" i="94"/>
  <c r="J541" i="94"/>
  <c r="J542" i="94"/>
  <c r="J26" i="94"/>
  <c r="H27" i="94"/>
  <c r="H28" i="94"/>
  <c r="H29" i="94"/>
  <c r="H30" i="94"/>
  <c r="H31" i="94"/>
  <c r="H32" i="94"/>
  <c r="H33" i="94"/>
  <c r="H34" i="94"/>
  <c r="H35" i="94"/>
  <c r="H36" i="94"/>
  <c r="H37" i="94"/>
  <c r="H38" i="94"/>
  <c r="H39" i="94"/>
  <c r="H40" i="94"/>
  <c r="H41" i="94"/>
  <c r="H42" i="94"/>
  <c r="H43" i="94"/>
  <c r="H44" i="94"/>
  <c r="H45" i="94"/>
  <c r="H46" i="94"/>
  <c r="H47" i="94"/>
  <c r="H48" i="94"/>
  <c r="H49" i="94"/>
  <c r="H50" i="94"/>
  <c r="H51" i="94"/>
  <c r="H52" i="94"/>
  <c r="H53" i="94"/>
  <c r="H54" i="94"/>
  <c r="H55" i="94"/>
  <c r="H56" i="94"/>
  <c r="H57" i="94"/>
  <c r="H58" i="94"/>
  <c r="H59" i="94"/>
  <c r="H60" i="94"/>
  <c r="H61" i="94"/>
  <c r="H62" i="94"/>
  <c r="H63" i="94"/>
  <c r="H64" i="94"/>
  <c r="H65" i="94"/>
  <c r="H66" i="94"/>
  <c r="H67" i="94"/>
  <c r="H68" i="94"/>
  <c r="H69" i="94"/>
  <c r="H70" i="94"/>
  <c r="H71" i="94"/>
  <c r="H72" i="94"/>
  <c r="H73" i="94"/>
  <c r="H74" i="94"/>
  <c r="H75" i="94"/>
  <c r="H76" i="94"/>
  <c r="H77" i="94"/>
  <c r="H78" i="94"/>
  <c r="H79" i="94"/>
  <c r="H80" i="94"/>
  <c r="H81" i="94"/>
  <c r="H82" i="94"/>
  <c r="H83" i="94"/>
  <c r="H84" i="94"/>
  <c r="H85" i="94"/>
  <c r="H86" i="94"/>
  <c r="H87" i="94"/>
  <c r="H88" i="94"/>
  <c r="H89" i="94"/>
  <c r="H90" i="94"/>
  <c r="H91" i="94"/>
  <c r="H92" i="94"/>
  <c r="H93" i="94"/>
  <c r="H94" i="94"/>
  <c r="H95" i="94"/>
  <c r="H96" i="94"/>
  <c r="H97" i="94"/>
  <c r="H98" i="94"/>
  <c r="H99" i="94"/>
  <c r="H100" i="94"/>
  <c r="H101" i="94"/>
  <c r="H102" i="94"/>
  <c r="H103" i="94"/>
  <c r="H104" i="94"/>
  <c r="H105" i="94"/>
  <c r="H106" i="94"/>
  <c r="H107" i="94"/>
  <c r="H108" i="94"/>
  <c r="H109" i="94"/>
  <c r="H110" i="94"/>
  <c r="H111" i="94"/>
  <c r="H112" i="94"/>
  <c r="H113" i="94"/>
  <c r="H114" i="94"/>
  <c r="H115" i="94"/>
  <c r="H116" i="94"/>
  <c r="H117" i="94"/>
  <c r="H118" i="94"/>
  <c r="H119" i="94"/>
  <c r="H120" i="94"/>
  <c r="H121" i="94"/>
  <c r="H122" i="94"/>
  <c r="H123" i="94"/>
  <c r="H124" i="94"/>
  <c r="H125" i="94"/>
  <c r="H126" i="94"/>
  <c r="H127" i="94"/>
  <c r="H128" i="94"/>
  <c r="H129" i="94"/>
  <c r="H130" i="94"/>
  <c r="H131" i="94"/>
  <c r="H132" i="94"/>
  <c r="H133" i="94"/>
  <c r="H134" i="94"/>
  <c r="H135" i="94"/>
  <c r="H136" i="94"/>
  <c r="H137" i="94"/>
  <c r="H138" i="94"/>
  <c r="H139" i="94"/>
  <c r="H140" i="94"/>
  <c r="H141" i="94"/>
  <c r="H142" i="94"/>
  <c r="H143" i="94"/>
  <c r="H144" i="94"/>
  <c r="H145" i="94"/>
  <c r="H146" i="94"/>
  <c r="H147" i="94"/>
  <c r="H148" i="94"/>
  <c r="H149" i="94"/>
  <c r="H150" i="94"/>
  <c r="H151" i="94"/>
  <c r="H152" i="94"/>
  <c r="H153" i="94"/>
  <c r="H154" i="94"/>
  <c r="H155" i="94"/>
  <c r="H156" i="94"/>
  <c r="H157" i="94"/>
  <c r="H158" i="94"/>
  <c r="H159" i="94"/>
  <c r="H160" i="94"/>
  <c r="H161" i="94"/>
  <c r="H162" i="94"/>
  <c r="H163" i="94"/>
  <c r="H164" i="94"/>
  <c r="H165" i="94"/>
  <c r="H166" i="94"/>
  <c r="H167" i="94"/>
  <c r="H168" i="94"/>
  <c r="H169" i="94"/>
  <c r="H170" i="94"/>
  <c r="H171" i="94"/>
  <c r="H172" i="94"/>
  <c r="H173" i="94"/>
  <c r="H174" i="94"/>
  <c r="H175" i="94"/>
  <c r="H176" i="94"/>
  <c r="H177" i="94"/>
  <c r="H178" i="94"/>
  <c r="H179" i="94"/>
  <c r="H180" i="94"/>
  <c r="H181" i="94"/>
  <c r="H182" i="94"/>
  <c r="H183" i="94"/>
  <c r="H184" i="94"/>
  <c r="H185" i="94"/>
  <c r="H186" i="94"/>
  <c r="H187" i="94"/>
  <c r="H188" i="94"/>
  <c r="H189" i="94"/>
  <c r="H190" i="94"/>
  <c r="H191" i="94"/>
  <c r="H192" i="94"/>
  <c r="H193" i="94"/>
  <c r="H194" i="94"/>
  <c r="H195" i="94"/>
  <c r="H196" i="94"/>
  <c r="H197" i="94"/>
  <c r="H198" i="94"/>
  <c r="H199" i="94"/>
  <c r="H200" i="94"/>
  <c r="H201" i="94"/>
  <c r="H202" i="94"/>
  <c r="H203" i="94"/>
  <c r="H204" i="94"/>
  <c r="H205" i="94"/>
  <c r="H206" i="94"/>
  <c r="H207" i="94"/>
  <c r="H208" i="94"/>
  <c r="H209" i="94"/>
  <c r="H210" i="94"/>
  <c r="H211" i="94"/>
  <c r="H212" i="94"/>
  <c r="H213" i="94"/>
  <c r="H214" i="94"/>
  <c r="H215" i="94"/>
  <c r="H216" i="94"/>
  <c r="H217" i="94"/>
  <c r="H218" i="94"/>
  <c r="H219" i="94"/>
  <c r="H220" i="94"/>
  <c r="H221" i="94"/>
  <c r="H222" i="94"/>
  <c r="H223" i="94"/>
  <c r="H224" i="94"/>
  <c r="H225" i="94"/>
  <c r="H226" i="94"/>
  <c r="H227" i="94"/>
  <c r="H228" i="94"/>
  <c r="H229" i="94"/>
  <c r="H230" i="94"/>
  <c r="H231" i="94"/>
  <c r="H232" i="94"/>
  <c r="H233" i="94"/>
  <c r="H234" i="94"/>
  <c r="H235" i="94"/>
  <c r="H236" i="94"/>
  <c r="H237" i="94"/>
  <c r="H238" i="94"/>
  <c r="H239" i="94"/>
  <c r="H240" i="94"/>
  <c r="H241" i="94"/>
  <c r="H242" i="94"/>
  <c r="H243" i="94"/>
  <c r="H244" i="94"/>
  <c r="H245" i="94"/>
  <c r="H246" i="94"/>
  <c r="H247" i="94"/>
  <c r="H248" i="94"/>
  <c r="H249" i="94"/>
  <c r="H250" i="94"/>
  <c r="H251" i="94"/>
  <c r="H252" i="94"/>
  <c r="H253" i="94"/>
  <c r="H254" i="94"/>
  <c r="H255" i="94"/>
  <c r="H256" i="94"/>
  <c r="H257" i="94"/>
  <c r="H258" i="94"/>
  <c r="H259" i="94"/>
  <c r="H260" i="94"/>
  <c r="H261" i="94"/>
  <c r="H262" i="94"/>
  <c r="H263" i="94"/>
  <c r="H264" i="94"/>
  <c r="H265" i="94"/>
  <c r="H266" i="94"/>
  <c r="H267" i="94"/>
  <c r="H268" i="94"/>
  <c r="H269" i="94"/>
  <c r="H270" i="94"/>
  <c r="H271" i="94"/>
  <c r="H272" i="94"/>
  <c r="H273" i="94"/>
  <c r="H274" i="94"/>
  <c r="H275" i="94"/>
  <c r="H276" i="94"/>
  <c r="H277" i="94"/>
  <c r="H278" i="94"/>
  <c r="H279" i="94"/>
  <c r="H280" i="94"/>
  <c r="H281" i="94"/>
  <c r="H282" i="94"/>
  <c r="H283" i="94"/>
  <c r="H284" i="94"/>
  <c r="H285" i="94"/>
  <c r="H286" i="94"/>
  <c r="H287" i="94"/>
  <c r="H288" i="94"/>
  <c r="H289" i="94"/>
  <c r="H290" i="94"/>
  <c r="H291" i="94"/>
  <c r="H292" i="94"/>
  <c r="H293" i="94"/>
  <c r="H294" i="94"/>
  <c r="H295" i="94"/>
  <c r="H296" i="94"/>
  <c r="H297" i="94"/>
  <c r="H298" i="94"/>
  <c r="H299" i="94"/>
  <c r="H300" i="94"/>
  <c r="H301" i="94"/>
  <c r="H302" i="94"/>
  <c r="H303" i="94"/>
  <c r="H304" i="94"/>
  <c r="H305" i="94"/>
  <c r="H306" i="94"/>
  <c r="H307" i="94"/>
  <c r="H308" i="94"/>
  <c r="H309" i="94"/>
  <c r="H310" i="94"/>
  <c r="H311" i="94"/>
  <c r="H312" i="94"/>
  <c r="H313" i="94"/>
  <c r="H314" i="94"/>
  <c r="H315" i="94"/>
  <c r="H316" i="94"/>
  <c r="H317" i="94"/>
  <c r="H318" i="94"/>
  <c r="H319" i="94"/>
  <c r="H320" i="94"/>
  <c r="H321" i="94"/>
  <c r="H322" i="94"/>
  <c r="H323" i="94"/>
  <c r="H324" i="94"/>
  <c r="H325" i="94"/>
  <c r="H326" i="94"/>
  <c r="H327" i="94"/>
  <c r="H328" i="94"/>
  <c r="H329" i="94"/>
  <c r="H330" i="94"/>
  <c r="H331" i="94"/>
  <c r="H332" i="94"/>
  <c r="H333" i="94"/>
  <c r="H334" i="94"/>
  <c r="H335" i="94"/>
  <c r="H336" i="94"/>
  <c r="H337" i="94"/>
  <c r="H338" i="94"/>
  <c r="H339" i="94"/>
  <c r="H340" i="94"/>
  <c r="H341" i="94"/>
  <c r="H342" i="94"/>
  <c r="H343" i="94"/>
  <c r="H344" i="94"/>
  <c r="H345" i="94"/>
  <c r="H346" i="94"/>
  <c r="H347" i="94"/>
  <c r="H348" i="94"/>
  <c r="H349" i="94"/>
  <c r="H350" i="94"/>
  <c r="H351" i="94"/>
  <c r="H352" i="94"/>
  <c r="H353" i="94"/>
  <c r="H354" i="94"/>
  <c r="H355" i="94"/>
  <c r="H356" i="94"/>
  <c r="H357" i="94"/>
  <c r="H358" i="94"/>
  <c r="H359" i="94"/>
  <c r="H360" i="94"/>
  <c r="H361" i="94"/>
  <c r="H362" i="94"/>
  <c r="H363" i="94"/>
  <c r="H364" i="94"/>
  <c r="H365" i="94"/>
  <c r="H366" i="94"/>
  <c r="H367" i="94"/>
  <c r="H368" i="94"/>
  <c r="H369" i="94"/>
  <c r="H370" i="94"/>
  <c r="H371" i="94"/>
  <c r="H372" i="94"/>
  <c r="H373" i="94"/>
  <c r="H374" i="94"/>
  <c r="H375" i="94"/>
  <c r="H376" i="94"/>
  <c r="H377" i="94"/>
  <c r="H378" i="94"/>
  <c r="H379" i="94"/>
  <c r="H380" i="94"/>
  <c r="H381" i="94"/>
  <c r="H382" i="94"/>
  <c r="H383" i="94"/>
  <c r="H384" i="94"/>
  <c r="H385" i="94"/>
  <c r="H386" i="94"/>
  <c r="H387" i="94"/>
  <c r="H388" i="94"/>
  <c r="H389" i="94"/>
  <c r="H390" i="94"/>
  <c r="H391" i="94"/>
  <c r="H392" i="94"/>
  <c r="H393" i="94"/>
  <c r="H394" i="94"/>
  <c r="H395" i="94"/>
  <c r="H396" i="94"/>
  <c r="H397" i="94"/>
  <c r="H398" i="94"/>
  <c r="H399" i="94"/>
  <c r="H400" i="94"/>
  <c r="H401" i="94"/>
  <c r="H402" i="94"/>
  <c r="H403" i="94"/>
  <c r="H404" i="94"/>
  <c r="H405" i="94"/>
  <c r="H406" i="94"/>
  <c r="H407" i="94"/>
  <c r="H408" i="94"/>
  <c r="H409" i="94"/>
  <c r="H410" i="94"/>
  <c r="H411" i="94"/>
  <c r="H412" i="94"/>
  <c r="H413" i="94"/>
  <c r="H414" i="94"/>
  <c r="H415" i="94"/>
  <c r="H416" i="94"/>
  <c r="H417" i="94"/>
  <c r="H418" i="94"/>
  <c r="H419" i="94"/>
  <c r="H420" i="94"/>
  <c r="H421" i="94"/>
  <c r="H422" i="94"/>
  <c r="H423" i="94"/>
  <c r="H424" i="94"/>
  <c r="H425" i="94"/>
  <c r="H426" i="94"/>
  <c r="H427" i="94"/>
  <c r="H428" i="94"/>
  <c r="H429" i="94"/>
  <c r="H430" i="94"/>
  <c r="H431" i="94"/>
  <c r="H432" i="94"/>
  <c r="H433" i="94"/>
  <c r="H434" i="94"/>
  <c r="H435" i="94"/>
  <c r="H436" i="94"/>
  <c r="H437" i="94"/>
  <c r="H438" i="94"/>
  <c r="H439" i="94"/>
  <c r="H440" i="94"/>
  <c r="H441" i="94"/>
  <c r="H442" i="94"/>
  <c r="H443" i="94"/>
  <c r="H444" i="94"/>
  <c r="H445" i="94"/>
  <c r="H446" i="94"/>
  <c r="H447" i="94"/>
  <c r="H448" i="94"/>
  <c r="H449" i="94"/>
  <c r="H450" i="94"/>
  <c r="H451" i="94"/>
  <c r="H452" i="94"/>
  <c r="H453" i="94"/>
  <c r="H454" i="94"/>
  <c r="H455" i="94"/>
  <c r="H456" i="94"/>
  <c r="H457" i="94"/>
  <c r="H458" i="94"/>
  <c r="H459" i="94"/>
  <c r="H460" i="94"/>
  <c r="H461" i="94"/>
  <c r="H462" i="94"/>
  <c r="H463" i="94"/>
  <c r="H464" i="94"/>
  <c r="H465" i="94"/>
  <c r="H466" i="94"/>
  <c r="H467" i="94"/>
  <c r="H468" i="94"/>
  <c r="H469" i="94"/>
  <c r="H470" i="94"/>
  <c r="H471" i="94"/>
  <c r="H472" i="94"/>
  <c r="H473" i="94"/>
  <c r="H474" i="94"/>
  <c r="H475" i="94"/>
  <c r="H476" i="94"/>
  <c r="H477" i="94"/>
  <c r="H478" i="94"/>
  <c r="H479" i="94"/>
  <c r="H480" i="94"/>
  <c r="H481" i="94"/>
  <c r="H482" i="94"/>
  <c r="H483" i="94"/>
  <c r="H484" i="94"/>
  <c r="H485" i="94"/>
  <c r="H486" i="94"/>
  <c r="H487" i="94"/>
  <c r="H488" i="94"/>
  <c r="H489" i="94"/>
  <c r="H490" i="94"/>
  <c r="H491" i="94"/>
  <c r="H492" i="94"/>
  <c r="H493" i="94"/>
  <c r="H494" i="94"/>
  <c r="H495" i="94"/>
  <c r="H496" i="94"/>
  <c r="H497" i="94"/>
  <c r="H498" i="94"/>
  <c r="H499" i="94"/>
  <c r="H500" i="94"/>
  <c r="H501" i="94"/>
  <c r="H502" i="94"/>
  <c r="H503" i="94"/>
  <c r="H504" i="94"/>
  <c r="H505" i="94"/>
  <c r="H506" i="94"/>
  <c r="H507" i="94"/>
  <c r="H508" i="94"/>
  <c r="H509" i="94"/>
  <c r="H510" i="94"/>
  <c r="H511" i="94"/>
  <c r="H512" i="94"/>
  <c r="H513" i="94"/>
  <c r="H514" i="94"/>
  <c r="H515" i="94"/>
  <c r="H516" i="94"/>
  <c r="H517" i="94"/>
  <c r="H518" i="94"/>
  <c r="H519" i="94"/>
  <c r="H520" i="94"/>
  <c r="H521" i="94"/>
  <c r="H522" i="94"/>
  <c r="H523" i="94"/>
  <c r="H524" i="94"/>
  <c r="H525" i="94"/>
  <c r="H526" i="94"/>
  <c r="H527" i="94"/>
  <c r="H528" i="94"/>
  <c r="H529" i="94"/>
  <c r="H530" i="94"/>
  <c r="H531" i="94"/>
  <c r="H532" i="94"/>
  <c r="H533" i="94"/>
  <c r="H534" i="94"/>
  <c r="H535" i="94"/>
  <c r="H536" i="94"/>
  <c r="H537" i="94"/>
  <c r="H538" i="94"/>
  <c r="H539" i="94"/>
  <c r="H540" i="94"/>
  <c r="H541" i="94"/>
  <c r="H542" i="94"/>
  <c r="H26" i="94"/>
  <c r="H22" i="94"/>
  <c r="H16" i="94"/>
  <c r="H17" i="94"/>
  <c r="H18" i="94"/>
  <c r="H19" i="94"/>
  <c r="H20" i="94"/>
  <c r="H21" i="94"/>
  <c r="H15" i="94"/>
  <c r="J9" i="94"/>
  <c r="J15" i="94"/>
  <c r="K30" i="16"/>
  <c r="K21" i="16"/>
  <c r="H14" i="94"/>
  <c r="H9" i="94"/>
  <c r="H10" i="94"/>
  <c r="H11" i="94"/>
  <c r="H12" i="94"/>
  <c r="H13" i="94"/>
  <c r="H231" i="66"/>
  <c r="J559" i="94" l="1"/>
  <c r="J403" i="87"/>
  <c r="J414" i="87"/>
  <c r="J425" i="87"/>
  <c r="J428" i="87"/>
  <c r="A264" i="66"/>
  <c r="A265" i="66" s="1"/>
  <c r="A266" i="66" s="1"/>
  <c r="H263" i="66"/>
  <c r="A260" i="66"/>
  <c r="A261" i="66" s="1"/>
  <c r="A262" i="66" s="1"/>
  <c r="H259" i="66"/>
  <c r="A256" i="66"/>
  <c r="A257" i="66" s="1"/>
  <c r="A258" i="66" s="1"/>
  <c r="H255" i="66"/>
  <c r="A252" i="66"/>
  <c r="A253" i="66" s="1"/>
  <c r="A254" i="66" s="1"/>
  <c r="H251" i="66"/>
  <c r="A248" i="66"/>
  <c r="A249" i="66" s="1"/>
  <c r="A250" i="66" s="1"/>
  <c r="H247" i="66"/>
  <c r="A244" i="66"/>
  <c r="A245" i="66" s="1"/>
  <c r="A246" i="66" s="1"/>
  <c r="H243" i="66"/>
  <c r="A240" i="66"/>
  <c r="A241" i="66" s="1"/>
  <c r="A242" i="66" s="1"/>
  <c r="H239" i="66"/>
  <c r="A236" i="66"/>
  <c r="A237" i="66" s="1"/>
  <c r="A238" i="66" s="1"/>
  <c r="H235" i="66"/>
  <c r="A232" i="66"/>
  <c r="A233" i="66" s="1"/>
  <c r="A234" i="66" s="1"/>
  <c r="A228" i="66"/>
  <c r="A229" i="66" s="1"/>
  <c r="A230" i="66" s="1"/>
  <c r="H227" i="66"/>
  <c r="A224" i="66"/>
  <c r="A225" i="66" s="1"/>
  <c r="A226" i="66" s="1"/>
  <c r="H223" i="66"/>
  <c r="A220" i="66"/>
  <c r="A221" i="66" s="1"/>
  <c r="A222" i="66" s="1"/>
  <c r="H219" i="66"/>
  <c r="A216" i="66"/>
  <c r="A217" i="66" s="1"/>
  <c r="A218" i="66" s="1"/>
  <c r="A212" i="66"/>
  <c r="A213" i="66" s="1"/>
  <c r="A214" i="66" s="1"/>
  <c r="H211" i="66"/>
  <c r="A208" i="66"/>
  <c r="A209" i="66" s="1"/>
  <c r="A210" i="66" s="1"/>
  <c r="H207" i="66"/>
  <c r="A204" i="66"/>
  <c r="A205" i="66" s="1"/>
  <c r="A206" i="66" s="1"/>
  <c r="H203" i="66"/>
  <c r="A200" i="66"/>
  <c r="A201" i="66" s="1"/>
  <c r="A202" i="66" s="1"/>
  <c r="H199" i="66"/>
  <c r="A196" i="66"/>
  <c r="A197" i="66" s="1"/>
  <c r="A198" i="66" s="1"/>
  <c r="H195" i="66"/>
  <c r="A192" i="66"/>
  <c r="A193" i="66" s="1"/>
  <c r="A194" i="66" s="1"/>
  <c r="H191" i="66"/>
  <c r="A188" i="66"/>
  <c r="A189" i="66" s="1"/>
  <c r="A190" i="66" s="1"/>
  <c r="H187" i="66"/>
  <c r="A184" i="66"/>
  <c r="A185" i="66" s="1"/>
  <c r="A186" i="66" s="1"/>
  <c r="H183" i="66"/>
  <c r="A180" i="66"/>
  <c r="A181" i="66" s="1"/>
  <c r="A182" i="66" s="1"/>
  <c r="H179" i="66"/>
  <c r="A176" i="66"/>
  <c r="A177" i="66" s="1"/>
  <c r="A178" i="66" s="1"/>
  <c r="H175" i="66"/>
  <c r="A172" i="66"/>
  <c r="A173" i="66" s="1"/>
  <c r="A174" i="66" s="1"/>
  <c r="H171" i="66"/>
  <c r="A168" i="66"/>
  <c r="A169" i="66" s="1"/>
  <c r="A170" i="66" s="1"/>
  <c r="H167" i="66"/>
  <c r="A164" i="66"/>
  <c r="A165" i="66" s="1"/>
  <c r="A166" i="66" s="1"/>
  <c r="H163" i="66"/>
  <c r="A160" i="66"/>
  <c r="A161" i="66" s="1"/>
  <c r="A162" i="66" s="1"/>
  <c r="H159" i="66"/>
  <c r="A156" i="66"/>
  <c r="A157" i="66" s="1"/>
  <c r="A158" i="66" s="1"/>
  <c r="H155" i="66"/>
  <c r="A152" i="66"/>
  <c r="A153" i="66" s="1"/>
  <c r="A154" i="66" s="1"/>
  <c r="H151" i="66"/>
  <c r="A148" i="66"/>
  <c r="A149" i="66" s="1"/>
  <c r="A150" i="66" s="1"/>
  <c r="H147" i="66"/>
  <c r="A144" i="66"/>
  <c r="A145" i="66" s="1"/>
  <c r="A146" i="66" s="1"/>
  <c r="H143" i="66"/>
  <c r="A140" i="66"/>
  <c r="A141" i="66" s="1"/>
  <c r="A142" i="66" s="1"/>
  <c r="H139" i="66"/>
  <c r="A136" i="66"/>
  <c r="A137" i="66" s="1"/>
  <c r="A138" i="66" s="1"/>
  <c r="H135" i="66"/>
  <c r="A132" i="66"/>
  <c r="A133" i="66" s="1"/>
  <c r="A134" i="66" s="1"/>
  <c r="H131" i="66"/>
  <c r="A128" i="66"/>
  <c r="A129" i="66" s="1"/>
  <c r="A130" i="66" s="1"/>
  <c r="H127" i="66"/>
  <c r="A124" i="66"/>
  <c r="A125" i="66" s="1"/>
  <c r="A126" i="66" s="1"/>
  <c r="H123" i="66"/>
  <c r="A120" i="66"/>
  <c r="A121" i="66" s="1"/>
  <c r="A122" i="66" s="1"/>
  <c r="H119" i="66"/>
  <c r="A116" i="66"/>
  <c r="A117" i="66" s="1"/>
  <c r="A118" i="66" s="1"/>
  <c r="H115" i="66"/>
  <c r="A112" i="66"/>
  <c r="A113" i="66" s="1"/>
  <c r="A114" i="66" s="1"/>
  <c r="H111" i="66"/>
  <c r="A108" i="66"/>
  <c r="A109" i="66" s="1"/>
  <c r="A110" i="66" s="1"/>
  <c r="H107" i="66"/>
  <c r="A104" i="66"/>
  <c r="A105" i="66" s="1"/>
  <c r="A106" i="66" s="1"/>
  <c r="H103" i="66"/>
  <c r="A100" i="66"/>
  <c r="A101" i="66" s="1"/>
  <c r="A102" i="66" s="1"/>
  <c r="H99" i="66"/>
  <c r="A96" i="66"/>
  <c r="A97" i="66" s="1"/>
  <c r="A98" i="66" s="1"/>
  <c r="H95" i="66"/>
  <c r="A92" i="66"/>
  <c r="A93" i="66" s="1"/>
  <c r="A94" i="66" s="1"/>
  <c r="H91" i="66"/>
  <c r="A88" i="66"/>
  <c r="A89" i="66" s="1"/>
  <c r="A90" i="66" s="1"/>
  <c r="H87" i="66"/>
  <c r="A84" i="66"/>
  <c r="A85" i="66" s="1"/>
  <c r="A86" i="66" s="1"/>
  <c r="H83" i="66"/>
  <c r="A80" i="66"/>
  <c r="A81" i="66" s="1"/>
  <c r="A82" i="66" s="1"/>
  <c r="H79" i="66"/>
  <c r="A76" i="66"/>
  <c r="A77" i="66" s="1"/>
  <c r="A78" i="66" s="1"/>
  <c r="H75" i="66"/>
  <c r="A72" i="66"/>
  <c r="A73" i="66" s="1"/>
  <c r="A74" i="66" s="1"/>
  <c r="H71" i="66"/>
  <c r="A68" i="66"/>
  <c r="A69" i="66" s="1"/>
  <c r="A70" i="66" s="1"/>
  <c r="H67" i="66"/>
  <c r="A64" i="66"/>
  <c r="A65" i="66" s="1"/>
  <c r="A66" i="66" s="1"/>
  <c r="H63" i="66"/>
  <c r="A60" i="66"/>
  <c r="A61" i="66" s="1"/>
  <c r="A62" i="66" s="1"/>
  <c r="H59" i="66"/>
  <c r="A56" i="66"/>
  <c r="A57" i="66" s="1"/>
  <c r="A58" i="66" s="1"/>
  <c r="H55" i="66"/>
  <c r="A52" i="66"/>
  <c r="A53" i="66" s="1"/>
  <c r="A54" i="66" s="1"/>
  <c r="H51" i="66"/>
  <c r="A48" i="66"/>
  <c r="A49" i="66" s="1"/>
  <c r="A50" i="66" s="1"/>
  <c r="H47" i="66"/>
  <c r="A44" i="66"/>
  <c r="A45" i="66" s="1"/>
  <c r="A46" i="66" s="1"/>
  <c r="H43" i="66"/>
  <c r="A40" i="66"/>
  <c r="A41" i="66" s="1"/>
  <c r="A42" i="66" s="1"/>
  <c r="H39" i="66"/>
  <c r="A36" i="66"/>
  <c r="A37" i="66" s="1"/>
  <c r="A38" i="66" s="1"/>
  <c r="H35" i="66"/>
  <c r="A32" i="66"/>
  <c r="A33" i="66" s="1"/>
  <c r="A34" i="66" s="1"/>
  <c r="H31" i="66"/>
  <c r="A28" i="66"/>
  <c r="A29" i="66" s="1"/>
  <c r="A30" i="66" s="1"/>
  <c r="H27" i="66"/>
  <c r="A24" i="66"/>
  <c r="A25" i="66" s="1"/>
  <c r="A26" i="66" s="1"/>
  <c r="H23" i="66"/>
  <c r="A20" i="66"/>
  <c r="A21" i="66" s="1"/>
  <c r="A22" i="66" s="1"/>
  <c r="H19" i="66"/>
  <c r="A16" i="66"/>
  <c r="A17" i="66" s="1"/>
  <c r="A18" i="66" s="1"/>
  <c r="H15" i="66"/>
  <c r="A12" i="66"/>
  <c r="A13" i="66" s="1"/>
  <c r="A14" i="66" s="1"/>
  <c r="H11" i="66"/>
  <c r="A8" i="66"/>
  <c r="A9" i="66" s="1"/>
  <c r="A10" i="66" s="1"/>
  <c r="H7" i="66"/>
  <c r="H267" i="66" l="1"/>
  <c r="D270" i="66" s="1"/>
  <c r="H51" i="88"/>
  <c r="D271" i="66" s="1"/>
  <c r="J16" i="87"/>
  <c r="J7" i="87"/>
  <c r="J393" i="87"/>
  <c r="J387" i="87"/>
  <c r="J386" i="87"/>
  <c r="J379" i="87"/>
  <c r="J376" i="87"/>
  <c r="J374" i="87"/>
  <c r="J373" i="87"/>
  <c r="J319" i="87"/>
  <c r="J316" i="87"/>
  <c r="J311" i="87"/>
  <c r="J310" i="87"/>
  <c r="J309" i="87"/>
  <c r="J308" i="87"/>
  <c r="J304" i="87"/>
  <c r="J303" i="87"/>
  <c r="J302" i="87"/>
  <c r="J301" i="87"/>
  <c r="J300" i="87"/>
  <c r="J298" i="87"/>
  <c r="J297" i="87"/>
  <c r="J293" i="87"/>
  <c r="J292" i="87"/>
  <c r="J260" i="87"/>
  <c r="J259" i="87"/>
  <c r="J244" i="87"/>
  <c r="J243" i="87"/>
  <c r="J228" i="87"/>
  <c r="J227" i="87"/>
  <c r="J226" i="87"/>
  <c r="J217" i="87"/>
  <c r="J187" i="87"/>
  <c r="J186" i="87"/>
  <c r="J185" i="87"/>
  <c r="J183" i="87"/>
  <c r="J179" i="87"/>
  <c r="J172" i="87"/>
  <c r="J163" i="87"/>
  <c r="J110" i="87"/>
  <c r="J61" i="87"/>
  <c r="J52" i="87"/>
  <c r="J50" i="87"/>
  <c r="J47" i="87"/>
  <c r="J45" i="87"/>
  <c r="J15" i="87"/>
  <c r="K6" i="16"/>
  <c r="K17" i="16" s="1"/>
  <c r="K31" i="16"/>
  <c r="B80" i="82"/>
  <c r="K38" i="82"/>
  <c r="K7" i="82"/>
  <c r="K8" i="82"/>
  <c r="K9" i="82"/>
  <c r="K20" i="82"/>
  <c r="K24" i="82"/>
  <c r="K27" i="82"/>
  <c r="K31" i="82"/>
  <c r="K32" i="82"/>
  <c r="K35" i="82"/>
  <c r="K37" i="82"/>
  <c r="J366" i="81"/>
  <c r="J363" i="81"/>
  <c r="J362" i="81"/>
  <c r="J221" i="81"/>
  <c r="J219" i="81"/>
  <c r="J217" i="81"/>
  <c r="J216" i="81"/>
  <c r="J214" i="81"/>
  <c r="J199" i="81"/>
  <c r="J198" i="81"/>
  <c r="J183" i="81"/>
  <c r="J182" i="81"/>
  <c r="J181" i="81"/>
  <c r="J180" i="81"/>
  <c r="J179" i="81"/>
  <c r="J176" i="81"/>
  <c r="J175" i="81"/>
  <c r="J165" i="81"/>
  <c r="J163" i="81"/>
  <c r="J162" i="81"/>
  <c r="J161" i="81"/>
  <c r="J146" i="81"/>
  <c r="J144" i="81"/>
  <c r="J140" i="81"/>
  <c r="J122" i="81"/>
  <c r="J121" i="81"/>
  <c r="J120" i="81"/>
  <c r="J117" i="81"/>
  <c r="J114" i="81"/>
  <c r="J95" i="81"/>
  <c r="J90" i="81"/>
  <c r="J84" i="81"/>
  <c r="J367" i="81"/>
  <c r="J372" i="81"/>
  <c r="J80" i="81"/>
  <c r="J79" i="81"/>
  <c r="J64" i="81"/>
  <c r="J27" i="81"/>
  <c r="J25" i="81"/>
  <c r="J17" i="81"/>
  <c r="J7" i="81"/>
  <c r="D272" i="66" l="1"/>
  <c r="J429" i="87"/>
  <c r="D433" i="87" s="1"/>
  <c r="J397" i="81"/>
  <c r="K39" i="82"/>
  <c r="D88" i="82" s="1"/>
  <c r="D90" i="82" s="1"/>
  <c r="I47" i="90"/>
  <c r="I65" i="90" s="1"/>
  <c r="D112" i="90" s="1"/>
  <c r="C14" i="92"/>
  <c r="J8" i="64"/>
  <c r="F33" i="4"/>
  <c r="E8" i="4"/>
  <c r="E33" i="4" s="1"/>
  <c r="D432" i="87" l="1"/>
  <c r="D434" i="87" s="1"/>
  <c r="A3" i="94"/>
  <c r="A2" i="94"/>
  <c r="A3" i="82" l="1"/>
  <c r="A2" i="82"/>
  <c r="G283" i="66"/>
  <c r="E283" i="66"/>
  <c r="G282" i="66"/>
  <c r="E282" i="66"/>
  <c r="B282" i="66"/>
  <c r="G281" i="66"/>
  <c r="E281" i="66"/>
  <c r="B281" i="66"/>
  <c r="G280" i="66"/>
  <c r="E280" i="66"/>
  <c r="B280" i="66"/>
  <c r="A2" i="66"/>
  <c r="A1" i="66"/>
  <c r="G9" i="18" l="1"/>
  <c r="G8" i="18"/>
  <c r="D142" i="3"/>
  <c r="H135" i="3"/>
  <c r="D140" i="3" s="1"/>
  <c r="H129" i="3"/>
  <c r="D139" i="3" s="1"/>
  <c r="A32" i="3"/>
  <c r="A33" i="3" s="1"/>
  <c r="A34" i="3" s="1"/>
  <c r="A35" i="3" s="1"/>
  <c r="A36" i="3" s="1"/>
  <c r="A37" i="3" s="1"/>
  <c r="A38" i="3" s="1"/>
  <c r="A39" i="3" s="1"/>
  <c r="A40" i="3" s="1"/>
  <c r="A41" i="3" s="1"/>
  <c r="A42" i="3" s="1"/>
  <c r="A43" i="3" s="1"/>
  <c r="A44" i="3" s="1"/>
  <c r="A45" i="3" s="1"/>
  <c r="A46" i="3" s="1"/>
  <c r="A47" i="3" s="1"/>
  <c r="A48" i="3" s="1"/>
  <c r="A49" i="3" s="1"/>
  <c r="A50" i="3" s="1"/>
  <c r="A51" i="3" s="1"/>
  <c r="A52" i="3" s="1"/>
  <c r="A53" i="3" s="1"/>
  <c r="A54" i="3" s="1"/>
  <c r="A55" i="3" s="1"/>
  <c r="A56" i="3" s="1"/>
  <c r="A57" i="3" s="1"/>
  <c r="A58" i="3" s="1"/>
  <c r="A59" i="3" s="1"/>
  <c r="A60" i="3" s="1"/>
  <c r="A61" i="3" s="1"/>
  <c r="A62" i="3" s="1"/>
  <c r="A63" i="3" s="1"/>
  <c r="A64" i="3" s="1"/>
  <c r="A65" i="3" s="1"/>
  <c r="A66" i="3" s="1"/>
  <c r="A67" i="3" s="1"/>
  <c r="A68" i="3" s="1"/>
  <c r="A69" i="3" s="1"/>
  <c r="A70" i="3" s="1"/>
  <c r="A71" i="3" s="1"/>
  <c r="A72" i="3" s="1"/>
  <c r="A73" i="3" s="1"/>
  <c r="A74" i="3" s="1"/>
  <c r="A75" i="3" s="1"/>
  <c r="A76" i="3" s="1"/>
  <c r="A77" i="3" s="1"/>
  <c r="A78" i="3" s="1"/>
  <c r="A79" i="3" s="1"/>
  <c r="A80" i="3" s="1"/>
  <c r="A81" i="3" s="1"/>
  <c r="A82" i="3" s="1"/>
  <c r="A83" i="3" s="1"/>
  <c r="A84" i="3" s="1"/>
  <c r="A85" i="3" s="1"/>
  <c r="A86" i="3" s="1"/>
  <c r="A87" i="3" s="1"/>
  <c r="A88" i="3" s="1"/>
  <c r="A89" i="3" s="1"/>
  <c r="A90" i="3" s="1"/>
  <c r="A91" i="3" s="1"/>
  <c r="A92" i="3" s="1"/>
  <c r="A93" i="3" s="1"/>
  <c r="A94" i="3" s="1"/>
  <c r="A95" i="3" s="1"/>
  <c r="A96" i="3" s="1"/>
  <c r="A97" i="3" s="1"/>
  <c r="A98" i="3" s="1"/>
  <c r="A99" i="3" s="1"/>
  <c r="A100" i="3" s="1"/>
  <c r="A101" i="3" s="1"/>
  <c r="A102" i="3" s="1"/>
  <c r="A103" i="3" s="1"/>
  <c r="A104" i="3" s="1"/>
  <c r="A105" i="3" s="1"/>
  <c r="A106" i="3" s="1"/>
  <c r="A107" i="3" s="1"/>
  <c r="A108" i="3" s="1"/>
  <c r="A109" i="3" s="1"/>
  <c r="A110" i="3" s="1"/>
  <c r="A111" i="3" s="1"/>
  <c r="A112" i="3" s="1"/>
  <c r="A113" i="3" s="1"/>
  <c r="A114" i="3" s="1"/>
  <c r="A115" i="3" s="1"/>
  <c r="A116" i="3" s="1"/>
  <c r="A117" i="3" s="1"/>
  <c r="A118" i="3" s="1"/>
  <c r="A119" i="3" s="1"/>
  <c r="A120" i="3" s="1"/>
  <c r="A121" i="3" s="1"/>
  <c r="A122" i="3" s="1"/>
  <c r="A123" i="3" s="1"/>
  <c r="A124" i="3" s="1"/>
  <c r="A125" i="3" s="1"/>
  <c r="A126" i="3" s="1"/>
  <c r="A127" i="3" s="1"/>
  <c r="A128" i="3" s="1"/>
  <c r="H27" i="3"/>
  <c r="D138" i="3" s="1"/>
  <c r="A16" i="3"/>
  <c r="A17" i="3" s="1"/>
  <c r="A18" i="3" s="1"/>
  <c r="A19" i="3" s="1"/>
  <c r="A20" i="3" s="1"/>
  <c r="A21" i="3" s="1"/>
  <c r="A22" i="3" s="1"/>
  <c r="A23" i="3" s="1"/>
  <c r="A24" i="3" s="1"/>
  <c r="A25" i="3" s="1"/>
  <c r="A26" i="3" s="1"/>
  <c r="H10" i="3"/>
  <c r="A2" i="3"/>
  <c r="A1" i="3"/>
  <c r="A369" i="91" l="1"/>
  <c r="A370" i="91" s="1"/>
  <c r="A371" i="91" s="1"/>
  <c r="A372" i="91" s="1"/>
  <c r="A373" i="91" s="1"/>
  <c r="A374" i="91" s="1"/>
  <c r="A375" i="91" s="1"/>
  <c r="A376" i="91" s="1"/>
  <c r="A377" i="91" s="1"/>
  <c r="A378" i="91" s="1"/>
  <c r="A379" i="91" s="1"/>
  <c r="A380" i="91" s="1"/>
  <c r="A381" i="91" s="1"/>
  <c r="A382" i="91" s="1"/>
  <c r="A383" i="91" s="1"/>
  <c r="A384" i="91" s="1"/>
  <c r="A385" i="91" s="1"/>
  <c r="A386" i="91" s="1"/>
  <c r="A387" i="91" s="1"/>
  <c r="A388" i="91" s="1"/>
  <c r="A389" i="91" s="1"/>
  <c r="A390" i="91" s="1"/>
  <c r="A391" i="91" s="1"/>
  <c r="A392" i="91" s="1"/>
  <c r="A393" i="91" s="1"/>
  <c r="A394" i="91" s="1"/>
  <c r="A395" i="91" s="1"/>
  <c r="A396" i="91" s="1"/>
  <c r="A397" i="91" s="1"/>
  <c r="A398" i="91" s="1"/>
  <c r="A399" i="91" s="1"/>
  <c r="A400" i="91" s="1"/>
  <c r="A401" i="91" s="1"/>
  <c r="A402" i="91" s="1"/>
  <c r="A403" i="91" s="1"/>
  <c r="A404" i="91" s="1"/>
  <c r="A405" i="91" s="1"/>
  <c r="A406" i="91" s="1"/>
  <c r="A407" i="91" s="1"/>
  <c r="A408" i="91" s="1"/>
  <c r="A409" i="91" s="1"/>
  <c r="I410" i="91"/>
  <c r="D414" i="91" s="1"/>
  <c r="I364" i="91"/>
  <c r="A8" i="91"/>
  <c r="A9" i="91" s="1"/>
  <c r="A10" i="91" s="1"/>
  <c r="A11" i="91" s="1"/>
  <c r="A12" i="91" s="1"/>
  <c r="A13" i="91" s="1"/>
  <c r="A14" i="91" s="1"/>
  <c r="A15" i="91" s="1"/>
  <c r="A16" i="91" s="1"/>
  <c r="A17" i="91" s="1"/>
  <c r="A18" i="91" s="1"/>
  <c r="A19" i="91" s="1"/>
  <c r="A20" i="91" s="1"/>
  <c r="A21" i="91" s="1"/>
  <c r="A22" i="91" s="1"/>
  <c r="A23" i="91" s="1"/>
  <c r="A24" i="91" s="1"/>
  <c r="A25" i="91" s="1"/>
  <c r="A26" i="91" s="1"/>
  <c r="A27" i="91" s="1"/>
  <c r="A28" i="91" s="1"/>
  <c r="A29" i="91" s="1"/>
  <c r="A30" i="91" s="1"/>
  <c r="A31" i="91" s="1"/>
  <c r="A32" i="91" s="1"/>
  <c r="A33" i="91" s="1"/>
  <c r="A34" i="91" s="1"/>
  <c r="A35" i="91" s="1"/>
  <c r="A36" i="91" s="1"/>
  <c r="A37" i="91" s="1"/>
  <c r="A38" i="91" s="1"/>
  <c r="A39" i="91" s="1"/>
  <c r="A40" i="91" s="1"/>
  <c r="A41" i="91" s="1"/>
  <c r="A42" i="91" s="1"/>
  <c r="A43" i="91" s="1"/>
  <c r="A44" i="91" s="1"/>
  <c r="A45" i="91" s="1"/>
  <c r="A46" i="91" s="1"/>
  <c r="A47" i="91" s="1"/>
  <c r="A48" i="91" s="1"/>
  <c r="A49" i="91" s="1"/>
  <c r="A50" i="91" s="1"/>
  <c r="A51" i="91" s="1"/>
  <c r="A52" i="91" s="1"/>
  <c r="A53" i="91" s="1"/>
  <c r="A54" i="91" s="1"/>
  <c r="A55" i="91" s="1"/>
  <c r="A56" i="91" s="1"/>
  <c r="A57" i="91" s="1"/>
  <c r="A58" i="91" s="1"/>
  <c r="A59" i="91" s="1"/>
  <c r="A60" i="91" s="1"/>
  <c r="A61" i="91" s="1"/>
  <c r="A62" i="91" s="1"/>
  <c r="A63" i="91" s="1"/>
  <c r="A64" i="91" s="1"/>
  <c r="A65" i="91" s="1"/>
  <c r="A66" i="91" s="1"/>
  <c r="A67" i="91" s="1"/>
  <c r="A68" i="91" s="1"/>
  <c r="A69" i="91" s="1"/>
  <c r="A70" i="91" s="1"/>
  <c r="A71" i="91" s="1"/>
  <c r="A72" i="91" s="1"/>
  <c r="A73" i="91" s="1"/>
  <c r="A74" i="91" s="1"/>
  <c r="A75" i="91" s="1"/>
  <c r="A76" i="91" s="1"/>
  <c r="A77" i="91" s="1"/>
  <c r="A78" i="91" s="1"/>
  <c r="A79" i="91" s="1"/>
  <c r="A80" i="91" s="1"/>
  <c r="A81" i="91" s="1"/>
  <c r="A82" i="91" s="1"/>
  <c r="A83" i="91" s="1"/>
  <c r="A84" i="91" s="1"/>
  <c r="A85" i="91" s="1"/>
  <c r="A86" i="91" s="1"/>
  <c r="A87" i="91" s="1"/>
  <c r="A88" i="91" s="1"/>
  <c r="A89" i="91" s="1"/>
  <c r="A90" i="91" s="1"/>
  <c r="A91" i="91" s="1"/>
  <c r="A92" i="91" s="1"/>
  <c r="A93" i="91" s="1"/>
  <c r="A94" i="91" s="1"/>
  <c r="A95" i="91" s="1"/>
  <c r="A96" i="91" s="1"/>
  <c r="A97" i="91" s="1"/>
  <c r="A98" i="91" s="1"/>
  <c r="A99" i="91" s="1"/>
  <c r="A100" i="91" s="1"/>
  <c r="A101" i="91" s="1"/>
  <c r="A102" i="91" s="1"/>
  <c r="A103" i="91" s="1"/>
  <c r="A104" i="91" s="1"/>
  <c r="A105" i="91" s="1"/>
  <c r="A106" i="91" s="1"/>
  <c r="A107" i="91" s="1"/>
  <c r="A108" i="91" s="1"/>
  <c r="A109" i="91" s="1"/>
  <c r="A110" i="91" s="1"/>
  <c r="A111" i="91" s="1"/>
  <c r="A112" i="91" s="1"/>
  <c r="A113" i="91" s="1"/>
  <c r="A114" i="91" s="1"/>
  <c r="A115" i="91" s="1"/>
  <c r="A116" i="91" s="1"/>
  <c r="A117" i="91" s="1"/>
  <c r="A118" i="91" s="1"/>
  <c r="A119" i="91" s="1"/>
  <c r="A120" i="91" s="1"/>
  <c r="A121" i="91" s="1"/>
  <c r="A122" i="91" s="1"/>
  <c r="A123" i="91" s="1"/>
  <c r="A124" i="91" s="1"/>
  <c r="A125" i="91" s="1"/>
  <c r="A126" i="91" s="1"/>
  <c r="A127" i="91" s="1"/>
  <c r="A128" i="91" s="1"/>
  <c r="A129" i="91" s="1"/>
  <c r="A130" i="91" s="1"/>
  <c r="A131" i="91" s="1"/>
  <c r="A132" i="91" s="1"/>
  <c r="A133" i="91" s="1"/>
  <c r="A134" i="91" s="1"/>
  <c r="A135" i="91" s="1"/>
  <c r="A136" i="91" s="1"/>
  <c r="A137" i="91" s="1"/>
  <c r="A138" i="91" s="1"/>
  <c r="A139" i="91" s="1"/>
  <c r="A140" i="91" s="1"/>
  <c r="A141" i="91" s="1"/>
  <c r="A142" i="91" s="1"/>
  <c r="A143" i="91" s="1"/>
  <c r="A144" i="91" s="1"/>
  <c r="A145" i="91" s="1"/>
  <c r="A146" i="91" s="1"/>
  <c r="A147" i="91" s="1"/>
  <c r="A148" i="91" s="1"/>
  <c r="A149" i="91" s="1"/>
  <c r="A150" i="91" s="1"/>
  <c r="A151" i="91" s="1"/>
  <c r="A152" i="91" s="1"/>
  <c r="A153" i="91" s="1"/>
  <c r="A154" i="91" s="1"/>
  <c r="A155" i="91" s="1"/>
  <c r="A156" i="91" s="1"/>
  <c r="A157" i="91" s="1"/>
  <c r="A158" i="91" s="1"/>
  <c r="A159" i="91" s="1"/>
  <c r="A160" i="91" s="1"/>
  <c r="A161" i="91" s="1"/>
  <c r="A162" i="91" s="1"/>
  <c r="A163" i="91" s="1"/>
  <c r="A164" i="91" s="1"/>
  <c r="A165" i="91" s="1"/>
  <c r="A166" i="91" s="1"/>
  <c r="A167" i="91" s="1"/>
  <c r="A168" i="91" s="1"/>
  <c r="A169" i="91" s="1"/>
  <c r="A170" i="91" s="1"/>
  <c r="A171" i="91" s="1"/>
  <c r="A172" i="91" s="1"/>
  <c r="A173" i="91" s="1"/>
  <c r="A174" i="91" s="1"/>
  <c r="A175" i="91" s="1"/>
  <c r="A176" i="91" s="1"/>
  <c r="A177" i="91" s="1"/>
  <c r="A178" i="91" s="1"/>
  <c r="A179" i="91" s="1"/>
  <c r="A180" i="91" s="1"/>
  <c r="A181" i="91" s="1"/>
  <c r="A182" i="91" s="1"/>
  <c r="A183" i="91" s="1"/>
  <c r="A184" i="91" s="1"/>
  <c r="A185" i="91" s="1"/>
  <c r="A186" i="91" s="1"/>
  <c r="A187" i="91" s="1"/>
  <c r="A188" i="91" s="1"/>
  <c r="A189" i="91" s="1"/>
  <c r="A190" i="91" s="1"/>
  <c r="A191" i="91" s="1"/>
  <c r="A192" i="91" s="1"/>
  <c r="A193" i="91" s="1"/>
  <c r="A194" i="91" s="1"/>
  <c r="A195" i="91" s="1"/>
  <c r="A196" i="91" s="1"/>
  <c r="A197" i="91" s="1"/>
  <c r="A198" i="91" s="1"/>
  <c r="A199" i="91" s="1"/>
  <c r="A200" i="91" s="1"/>
  <c r="A201" i="91" s="1"/>
  <c r="A202" i="91" s="1"/>
  <c r="A203" i="91" s="1"/>
  <c r="A204" i="91" s="1"/>
  <c r="A205" i="91" s="1"/>
  <c r="A206" i="91" s="1"/>
  <c r="A207" i="91" s="1"/>
  <c r="A208" i="91" s="1"/>
  <c r="A209" i="91" s="1"/>
  <c r="A210" i="91" s="1"/>
  <c r="A211" i="91" s="1"/>
  <c r="A212" i="91" s="1"/>
  <c r="A213" i="91" s="1"/>
  <c r="A214" i="91" s="1"/>
  <c r="A215" i="91" s="1"/>
  <c r="A216" i="91" s="1"/>
  <c r="A217" i="91" s="1"/>
  <c r="A218" i="91" s="1"/>
  <c r="A219" i="91" s="1"/>
  <c r="A220" i="91" s="1"/>
  <c r="A221" i="91" s="1"/>
  <c r="A222" i="91" s="1"/>
  <c r="A223" i="91" s="1"/>
  <c r="A224" i="91" s="1"/>
  <c r="A225" i="91" s="1"/>
  <c r="A226" i="91" s="1"/>
  <c r="A227" i="91" s="1"/>
  <c r="A228" i="91" s="1"/>
  <c r="A229" i="91" s="1"/>
  <c r="A230" i="91" s="1"/>
  <c r="A231" i="91" s="1"/>
  <c r="A232" i="91" s="1"/>
  <c r="A233" i="91" s="1"/>
  <c r="A234" i="91" s="1"/>
  <c r="A235" i="91" s="1"/>
  <c r="A236" i="91" s="1"/>
  <c r="A237" i="91" s="1"/>
  <c r="A238" i="91" s="1"/>
  <c r="A239" i="91" s="1"/>
  <c r="A240" i="91" s="1"/>
  <c r="A241" i="91" s="1"/>
  <c r="A242" i="91" s="1"/>
  <c r="A243" i="91" s="1"/>
  <c r="A244" i="91" s="1"/>
  <c r="A245" i="91" s="1"/>
  <c r="A246" i="91" s="1"/>
  <c r="A247" i="91" s="1"/>
  <c r="A248" i="91" s="1"/>
  <c r="A249" i="91" s="1"/>
  <c r="A250" i="91" s="1"/>
  <c r="A251" i="91" s="1"/>
  <c r="A252" i="91" s="1"/>
  <c r="A253" i="91" s="1"/>
  <c r="A254" i="91" s="1"/>
  <c r="A255" i="91" s="1"/>
  <c r="A256" i="91" s="1"/>
  <c r="A257" i="91" s="1"/>
  <c r="A258" i="91" s="1"/>
  <c r="A259" i="91" s="1"/>
  <c r="A260" i="91" s="1"/>
  <c r="A261" i="91" s="1"/>
  <c r="A262" i="91" s="1"/>
  <c r="A263" i="91" s="1"/>
  <c r="A264" i="91" s="1"/>
  <c r="A265" i="91" s="1"/>
  <c r="A266" i="91" s="1"/>
  <c r="A267" i="91" s="1"/>
  <c r="A268" i="91" s="1"/>
  <c r="A269" i="91" s="1"/>
  <c r="A270" i="91" s="1"/>
  <c r="A271" i="91" s="1"/>
  <c r="A272" i="91" s="1"/>
  <c r="A273" i="91" s="1"/>
  <c r="A274" i="91" s="1"/>
  <c r="A275" i="91" s="1"/>
  <c r="A276" i="91" s="1"/>
  <c r="A277" i="91" s="1"/>
  <c r="A278" i="91" s="1"/>
  <c r="A279" i="91" s="1"/>
  <c r="A280" i="91" s="1"/>
  <c r="A281" i="91" s="1"/>
  <c r="A282" i="91" s="1"/>
  <c r="A283" i="91" s="1"/>
  <c r="A284" i="91" s="1"/>
  <c r="A285" i="91" s="1"/>
  <c r="A286" i="91" s="1"/>
  <c r="A287" i="91" s="1"/>
  <c r="A288" i="91" s="1"/>
  <c r="A289" i="91" s="1"/>
  <c r="A290" i="91" s="1"/>
  <c r="A291" i="91" s="1"/>
  <c r="A292" i="91" s="1"/>
  <c r="A293" i="91" s="1"/>
  <c r="A294" i="91" s="1"/>
  <c r="A295" i="91" s="1"/>
  <c r="A296" i="91" s="1"/>
  <c r="A297" i="91" s="1"/>
  <c r="A298" i="91" s="1"/>
  <c r="A299" i="91" s="1"/>
  <c r="A300" i="91" s="1"/>
  <c r="A301" i="91" s="1"/>
  <c r="A302" i="91" s="1"/>
  <c r="A303" i="91" s="1"/>
  <c r="A304" i="91" s="1"/>
  <c r="A305" i="91" s="1"/>
  <c r="A306" i="91" s="1"/>
  <c r="A307" i="91" s="1"/>
  <c r="A308" i="91" s="1"/>
  <c r="A309" i="91" s="1"/>
  <c r="A310" i="91" s="1"/>
  <c r="A311" i="91" s="1"/>
  <c r="A312" i="91" s="1"/>
  <c r="A313" i="91" s="1"/>
  <c r="A314" i="91" s="1"/>
  <c r="A315" i="91" s="1"/>
  <c r="A316" i="91" s="1"/>
  <c r="A317" i="91" s="1"/>
  <c r="A318" i="91" s="1"/>
  <c r="A319" i="91" s="1"/>
  <c r="A320" i="91" s="1"/>
  <c r="A321" i="91" s="1"/>
  <c r="A322" i="91" s="1"/>
  <c r="A323" i="91" s="1"/>
  <c r="A324" i="91" s="1"/>
  <c r="A325" i="91" s="1"/>
  <c r="A326" i="91" s="1"/>
  <c r="A327" i="91" s="1"/>
  <c r="A328" i="91" s="1"/>
  <c r="A329" i="91" s="1"/>
  <c r="A330" i="91" s="1"/>
  <c r="A331" i="91" s="1"/>
  <c r="A332" i="91" s="1"/>
  <c r="A333" i="91" s="1"/>
  <c r="A334" i="91" s="1"/>
  <c r="A335" i="91" s="1"/>
  <c r="A336" i="91" s="1"/>
  <c r="A337" i="91" s="1"/>
  <c r="A338" i="91" s="1"/>
  <c r="A339" i="91" s="1"/>
  <c r="A340" i="91" s="1"/>
  <c r="A341" i="91" s="1"/>
  <c r="A342" i="91" s="1"/>
  <c r="A343" i="91" s="1"/>
  <c r="A344" i="91" s="1"/>
  <c r="A345" i="91" s="1"/>
  <c r="A346" i="91" s="1"/>
  <c r="A347" i="91" s="1"/>
  <c r="A348" i="91" s="1"/>
  <c r="A349" i="91" s="1"/>
  <c r="A350" i="91" s="1"/>
  <c r="A351" i="91" s="1"/>
  <c r="A352" i="91" s="1"/>
  <c r="A353" i="91" s="1"/>
  <c r="A354" i="91" s="1"/>
  <c r="A355" i="91" s="1"/>
  <c r="A356" i="91" s="1"/>
  <c r="A357" i="91" s="1"/>
  <c r="A358" i="91" s="1"/>
  <c r="A359" i="91" s="1"/>
  <c r="A360" i="91" s="1"/>
  <c r="A361" i="91" s="1"/>
  <c r="A362" i="91" s="1"/>
  <c r="A363" i="91" s="1"/>
  <c r="D141" i="3" l="1"/>
  <c r="D143" i="3" s="1"/>
  <c r="D413" i="91"/>
  <c r="D415" i="91" s="1"/>
  <c r="I8" i="93"/>
  <c r="I7" i="93"/>
  <c r="A2" i="93"/>
  <c r="A1" i="93"/>
  <c r="K33" i="16"/>
  <c r="J399" i="81" s="1"/>
  <c r="A2" i="16"/>
  <c r="A1" i="16"/>
  <c r="A3" i="88"/>
  <c r="A2" i="88"/>
  <c r="J561" i="94" l="1"/>
  <c r="I10" i="93"/>
  <c r="F11" i="18"/>
  <c r="H12" i="90" l="1"/>
  <c r="H22" i="90"/>
  <c r="J187" i="64" l="1"/>
  <c r="G187" i="64"/>
  <c r="H7" i="90" l="1"/>
  <c r="H23" i="90" s="1"/>
  <c r="D111" i="90" s="1"/>
  <c r="D114" i="90" s="1"/>
  <c r="J196" i="64" l="1"/>
  <c r="E34" i="4" l="1"/>
  <c r="J7" i="64" l="1"/>
  <c r="J188" i="64" l="1"/>
  <c r="E36" i="4" s="1"/>
  <c r="A194" i="64"/>
  <c r="A195" i="64" s="1"/>
  <c r="J5" i="81" l="1"/>
  <c r="E9" i="18" l="1"/>
  <c r="E8" i="18"/>
  <c r="A2" i="89" l="1"/>
  <c r="A1" i="89"/>
  <c r="A3" i="87"/>
  <c r="A2" i="87"/>
  <c r="H5" i="90"/>
  <c r="A2" i="90"/>
  <c r="A1" i="90"/>
  <c r="A2" i="86"/>
  <c r="D11" i="18"/>
  <c r="J5" i="89" l="1"/>
  <c r="J5" i="73"/>
  <c r="H5" i="86" l="1"/>
  <c r="J4" i="87" l="1"/>
  <c r="E11" i="18" l="1"/>
  <c r="A2" i="64"/>
  <c r="A1" i="64"/>
  <c r="J5" i="64"/>
  <c r="K4" i="82" l="1"/>
  <c r="H13" i="3"/>
  <c r="I4" i="91" s="1"/>
  <c r="G6" i="18" l="1"/>
  <c r="A1" i="38"/>
  <c r="A2" i="38"/>
  <c r="J13" i="38"/>
  <c r="K13" i="38"/>
  <c r="B17" i="38"/>
  <c r="E17" i="38"/>
  <c r="H17" i="38"/>
  <c r="B18" i="38"/>
  <c r="E18" i="38"/>
  <c r="H18" i="38"/>
  <c r="E19" i="38"/>
  <c r="H19" i="38"/>
  <c r="A1" i="24"/>
  <c r="A2" i="24"/>
  <c r="B16" i="24"/>
  <c r="E16" i="24"/>
  <c r="H16" i="24"/>
  <c r="B17" i="24"/>
  <c r="E17" i="24"/>
  <c r="H17" i="24"/>
  <c r="E18" i="24"/>
  <c r="H18" i="24"/>
  <c r="A2" i="18"/>
  <c r="A3" i="18"/>
  <c r="A1" i="45"/>
  <c r="A2" i="45"/>
  <c r="F7" i="45"/>
  <c r="G7" i="45" s="1"/>
  <c r="J7" i="45"/>
  <c r="J18" i="45" s="1"/>
  <c r="J20" i="45" s="1"/>
  <c r="F8" i="45"/>
  <c r="G8" i="45"/>
  <c r="F9" i="45"/>
  <c r="G9" i="45"/>
  <c r="F10" i="45"/>
  <c r="G10" i="45"/>
  <c r="F11" i="45"/>
  <c r="G11" i="45"/>
  <c r="F12" i="45"/>
  <c r="G12" i="45"/>
  <c r="F13" i="45"/>
  <c r="G13" i="45"/>
  <c r="F14" i="45"/>
  <c r="G14" i="45"/>
  <c r="F15" i="45"/>
  <c r="G15" i="45"/>
  <c r="F16" i="45"/>
  <c r="G16" i="45"/>
  <c r="I18" i="45"/>
  <c r="J22" i="45"/>
  <c r="A31" i="45"/>
  <c r="H31" i="45"/>
  <c r="A32" i="45"/>
  <c r="H32" i="45"/>
  <c r="H33" i="45"/>
  <c r="A1" i="20"/>
  <c r="A2" i="20"/>
  <c r="A8" i="20"/>
  <c r="A9" i="20"/>
  <c r="A10" i="20"/>
  <c r="A11" i="20"/>
  <c r="A12" i="20"/>
  <c r="A13" i="20"/>
  <c r="A14" i="20"/>
  <c r="A15" i="20"/>
  <c r="A16" i="20"/>
  <c r="A17" i="20"/>
  <c r="A18" i="20"/>
  <c r="A19" i="20"/>
  <c r="A20" i="20"/>
  <c r="A21" i="20"/>
  <c r="A22" i="20"/>
  <c r="A23" i="20"/>
  <c r="A24" i="20"/>
  <c r="A25" i="20"/>
  <c r="A26" i="20"/>
  <c r="A27" i="20"/>
  <c r="A28" i="20"/>
  <c r="A29" i="20"/>
  <c r="A30" i="20"/>
  <c r="A31" i="20"/>
  <c r="A32" i="20"/>
  <c r="A33" i="20" s="1"/>
  <c r="A34" i="20"/>
  <c r="A35" i="20"/>
  <c r="L38" i="20"/>
  <c r="L41" i="20"/>
  <c r="B53" i="20"/>
  <c r="E53" i="20"/>
  <c r="H53" i="20"/>
  <c r="B54" i="20"/>
  <c r="E54" i="20"/>
  <c r="H54" i="20"/>
  <c r="E55" i="20"/>
  <c r="H55" i="20"/>
  <c r="A1" i="33"/>
  <c r="A2" i="33"/>
  <c r="J9" i="33"/>
  <c r="K11" i="33" s="1"/>
  <c r="K9" i="33"/>
  <c r="L9" i="33"/>
  <c r="K13" i="33"/>
  <c r="B23" i="33"/>
  <c r="E23" i="33"/>
  <c r="H23" i="33"/>
  <c r="B24" i="33"/>
  <c r="E24" i="33"/>
  <c r="H24" i="33"/>
  <c r="E25" i="33"/>
  <c r="H25" i="33"/>
  <c r="A1" i="40"/>
  <c r="A2" i="40"/>
  <c r="I17" i="40"/>
  <c r="I19" i="40" s="1"/>
  <c r="J23" i="40" s="1"/>
  <c r="K19" i="40"/>
  <c r="J25" i="40"/>
  <c r="A34" i="40"/>
  <c r="D34" i="40"/>
  <c r="G34" i="40"/>
  <c r="A35" i="40"/>
  <c r="D35" i="40"/>
  <c r="G35" i="40"/>
  <c r="D36" i="40"/>
  <c r="G36" i="40"/>
  <c r="A1" i="13"/>
  <c r="A2" i="13"/>
  <c r="J7" i="13"/>
  <c r="J8" i="13"/>
  <c r="J9" i="13"/>
  <c r="J10" i="13"/>
  <c r="J11" i="13"/>
  <c r="L11" i="13"/>
  <c r="M11" i="13" s="1"/>
  <c r="J12" i="13"/>
  <c r="I13" i="13"/>
  <c r="J13" i="13"/>
  <c r="M13" i="13"/>
  <c r="I14" i="13"/>
  <c r="J14" i="13"/>
  <c r="I15" i="13"/>
  <c r="J15" i="13"/>
  <c r="I16" i="13"/>
  <c r="J16" i="13"/>
  <c r="I17" i="13"/>
  <c r="J17" i="13"/>
  <c r="I18" i="13"/>
  <c r="J18" i="13"/>
  <c r="I19" i="13"/>
  <c r="J19" i="13"/>
  <c r="I20" i="13"/>
  <c r="J20" i="13"/>
  <c r="I21" i="13"/>
  <c r="J21" i="13"/>
  <c r="I22" i="13"/>
  <c r="J22" i="13"/>
  <c r="I23" i="13"/>
  <c r="J23" i="13"/>
  <c r="I24" i="13"/>
  <c r="J24" i="13"/>
  <c r="I25" i="13"/>
  <c r="J25" i="13"/>
  <c r="I26" i="13"/>
  <c r="J26" i="13"/>
  <c r="I27" i="13"/>
  <c r="J27" i="13"/>
  <c r="I28" i="13"/>
  <c r="J28" i="13"/>
  <c r="M28" i="13"/>
  <c r="I29" i="13"/>
  <c r="J29" i="13"/>
  <c r="I30" i="13"/>
  <c r="J30" i="13"/>
  <c r="I31" i="13"/>
  <c r="J31" i="13"/>
  <c r="I32" i="13"/>
  <c r="J32" i="13"/>
  <c r="I33" i="13"/>
  <c r="J33" i="13"/>
  <c r="I34" i="13"/>
  <c r="J34" i="13"/>
  <c r="I35" i="13"/>
  <c r="J35" i="13"/>
  <c r="I36" i="13"/>
  <c r="J36" i="13"/>
  <c r="I37" i="13"/>
  <c r="J37" i="13"/>
  <c r="I38" i="13"/>
  <c r="J38" i="13"/>
  <c r="I39" i="13"/>
  <c r="J39" i="13"/>
  <c r="I40" i="13"/>
  <c r="J40" i="13"/>
  <c r="I41" i="13"/>
  <c r="J41" i="13"/>
  <c r="I42" i="13"/>
  <c r="J42" i="13"/>
  <c r="I43" i="13"/>
  <c r="J43" i="13"/>
  <c r="I44" i="13"/>
  <c r="J44" i="13"/>
  <c r="I45" i="13"/>
  <c r="J45" i="13"/>
  <c r="I46" i="13"/>
  <c r="J46" i="13"/>
  <c r="I47" i="13"/>
  <c r="J47" i="13"/>
  <c r="M47" i="13"/>
  <c r="I48" i="13"/>
  <c r="J48" i="13"/>
  <c r="I49" i="13"/>
  <c r="J49" i="13"/>
  <c r="I50" i="13"/>
  <c r="J50" i="13"/>
  <c r="I51" i="13"/>
  <c r="J51" i="13"/>
  <c r="I52" i="13"/>
  <c r="J52" i="13"/>
  <c r="I53" i="13"/>
  <c r="J53" i="13"/>
  <c r="M53" i="13"/>
  <c r="I54" i="13"/>
  <c r="J54" i="13"/>
  <c r="I55" i="13"/>
  <c r="J55" i="13"/>
  <c r="I56" i="13"/>
  <c r="J56" i="13"/>
  <c r="I57" i="13"/>
  <c r="J57" i="13"/>
  <c r="I58" i="13"/>
  <c r="J58" i="13"/>
  <c r="I59" i="13"/>
  <c r="J59" i="13"/>
  <c r="I60" i="13"/>
  <c r="J60" i="13"/>
  <c r="I61" i="13"/>
  <c r="J61" i="13"/>
  <c r="I62" i="13"/>
  <c r="J62" i="13"/>
  <c r="I63" i="13"/>
  <c r="J63" i="13"/>
  <c r="I64" i="13"/>
  <c r="J64" i="13"/>
  <c r="I65" i="13"/>
  <c r="J65" i="13"/>
  <c r="I66" i="13"/>
  <c r="J66" i="13"/>
  <c r="I67" i="13"/>
  <c r="J67" i="13"/>
  <c r="I68" i="13"/>
  <c r="J68" i="13"/>
  <c r="M68" i="13"/>
  <c r="I69" i="13"/>
  <c r="J69" i="13"/>
  <c r="I70" i="13"/>
  <c r="J70" i="13"/>
  <c r="I71" i="13"/>
  <c r="J71" i="13"/>
  <c r="I72" i="13"/>
  <c r="J72" i="13"/>
  <c r="M72" i="13"/>
  <c r="I73" i="13"/>
  <c r="J73" i="13"/>
  <c r="M73" i="13"/>
  <c r="I74" i="13"/>
  <c r="J74" i="13"/>
  <c r="I75" i="13"/>
  <c r="J75" i="13"/>
  <c r="M75" i="13"/>
  <c r="I76" i="13"/>
  <c r="J76" i="13"/>
  <c r="M76" i="13"/>
  <c r="I77" i="13"/>
  <c r="J77" i="13"/>
  <c r="I78" i="13"/>
  <c r="J78" i="13"/>
  <c r="I79" i="13"/>
  <c r="J79" i="13"/>
  <c r="I80" i="13"/>
  <c r="J80" i="13"/>
  <c r="I81" i="13"/>
  <c r="J81" i="13"/>
  <c r="I82" i="13"/>
  <c r="J82" i="13"/>
  <c r="M82" i="13"/>
  <c r="I83" i="13"/>
  <c r="J83" i="13"/>
  <c r="M83" i="13"/>
  <c r="I84" i="13"/>
  <c r="J84" i="13"/>
  <c r="M84" i="13"/>
  <c r="I85" i="13"/>
  <c r="J85" i="13"/>
  <c r="M85" i="13"/>
  <c r="I86" i="13"/>
  <c r="J86" i="13"/>
  <c r="M86" i="13"/>
  <c r="I87" i="13"/>
  <c r="J87" i="13"/>
  <c r="M87" i="13"/>
  <c r="I88" i="13"/>
  <c r="J88" i="13"/>
  <c r="M88" i="13"/>
  <c r="I89" i="13"/>
  <c r="J89" i="13"/>
  <c r="M89" i="13"/>
  <c r="I90" i="13"/>
  <c r="J90" i="13"/>
  <c r="I91" i="13"/>
  <c r="J91" i="13"/>
  <c r="I92" i="13"/>
  <c r="J92" i="13"/>
  <c r="I93" i="13"/>
  <c r="J93" i="13"/>
  <c r="I94" i="13"/>
  <c r="J94" i="13"/>
  <c r="I95" i="13"/>
  <c r="J95" i="13"/>
  <c r="I96" i="13"/>
  <c r="J96" i="13"/>
  <c r="I97" i="13"/>
  <c r="J97" i="13"/>
  <c r="M97" i="13"/>
  <c r="I98" i="13"/>
  <c r="J98" i="13"/>
  <c r="I99" i="13"/>
  <c r="J99" i="13"/>
  <c r="I100" i="13"/>
  <c r="J100" i="13"/>
  <c r="I101" i="13"/>
  <c r="J101" i="13"/>
  <c r="I102" i="13"/>
  <c r="J102" i="13"/>
  <c r="I103" i="13"/>
  <c r="J103" i="13"/>
  <c r="I104" i="13"/>
  <c r="J104" i="13"/>
  <c r="I105" i="13"/>
  <c r="J105" i="13"/>
  <c r="M105" i="13"/>
  <c r="I106" i="13"/>
  <c r="J106" i="13"/>
  <c r="M106" i="13"/>
  <c r="I107" i="13"/>
  <c r="J107" i="13"/>
  <c r="I108" i="13"/>
  <c r="J108" i="13"/>
  <c r="I109" i="13"/>
  <c r="J109" i="13"/>
  <c r="I110" i="13"/>
  <c r="J110" i="13"/>
  <c r="I111" i="13"/>
  <c r="J111" i="13"/>
  <c r="I112" i="13"/>
  <c r="J112" i="13"/>
  <c r="I113" i="13"/>
  <c r="J113" i="13"/>
  <c r="I114" i="13"/>
  <c r="J114" i="13"/>
  <c r="I115" i="13"/>
  <c r="J115" i="13"/>
  <c r="M115" i="13"/>
  <c r="I116" i="13"/>
  <c r="J116" i="13"/>
  <c r="I117" i="13"/>
  <c r="J117" i="13"/>
  <c r="I118" i="13"/>
  <c r="J118" i="13"/>
  <c r="I119" i="13"/>
  <c r="J119" i="13"/>
  <c r="I120" i="13"/>
  <c r="J120" i="13"/>
  <c r="I121" i="13"/>
  <c r="J121" i="13"/>
  <c r="I122" i="13"/>
  <c r="J122" i="13"/>
  <c r="M122" i="13"/>
  <c r="I123" i="13"/>
  <c r="J123" i="13"/>
  <c r="I124" i="13"/>
  <c r="J124" i="13"/>
  <c r="I125" i="13"/>
  <c r="J125" i="13"/>
  <c r="I126" i="13"/>
  <c r="J126" i="13"/>
  <c r="I127" i="13"/>
  <c r="J127" i="13"/>
  <c r="I128" i="13"/>
  <c r="J128" i="13"/>
  <c r="I129" i="13"/>
  <c r="J129" i="13"/>
  <c r="I130" i="13"/>
  <c r="J130" i="13"/>
  <c r="M130" i="13"/>
  <c r="I131" i="13"/>
  <c r="J131" i="13"/>
  <c r="I132" i="13"/>
  <c r="J132" i="13"/>
  <c r="I133" i="13"/>
  <c r="J133" i="13"/>
  <c r="I134" i="13"/>
  <c r="J134" i="13"/>
  <c r="I135" i="13"/>
  <c r="J135" i="13"/>
  <c r="I136" i="13"/>
  <c r="J136" i="13"/>
  <c r="I137" i="13"/>
  <c r="J137" i="13"/>
  <c r="I138" i="13"/>
  <c r="J138" i="13"/>
  <c r="L138" i="13"/>
  <c r="M131" i="13" s="1"/>
  <c r="J139" i="13"/>
  <c r="J140" i="13"/>
  <c r="J141" i="13"/>
  <c r="J142" i="13"/>
  <c r="J143" i="13"/>
  <c r="J144" i="13"/>
  <c r="J145" i="13"/>
  <c r="J146" i="13"/>
  <c r="J147" i="13"/>
  <c r="J148" i="13"/>
  <c r="J149" i="13"/>
  <c r="J150" i="13"/>
  <c r="J151" i="13"/>
  <c r="F152" i="13"/>
  <c r="J152" i="13"/>
  <c r="L152" i="13"/>
  <c r="M139" i="13" s="1"/>
  <c r="J153" i="13"/>
  <c r="J154" i="13"/>
  <c r="J155" i="13"/>
  <c r="J156" i="13"/>
  <c r="J157" i="13"/>
  <c r="J158" i="13"/>
  <c r="M158" i="13"/>
  <c r="J159" i="13"/>
  <c r="J160" i="13"/>
  <c r="J161" i="13"/>
  <c r="L164" i="13"/>
  <c r="A173" i="13"/>
  <c r="G173" i="13"/>
  <c r="A174" i="13"/>
  <c r="G174" i="13"/>
  <c r="G175" i="13"/>
  <c r="A1" i="73"/>
  <c r="A1" i="92" s="1"/>
  <c r="A2" i="73"/>
  <c r="A2" i="92" s="1"/>
  <c r="L2" i="26"/>
  <c r="N2" i="26"/>
  <c r="P2" i="26"/>
  <c r="R2" i="26"/>
  <c r="A3" i="26"/>
  <c r="L3" i="26"/>
  <c r="N3" i="26"/>
  <c r="P3" i="26"/>
  <c r="R3" i="26"/>
  <c r="A4" i="26"/>
  <c r="L4" i="26"/>
  <c r="N4" i="26"/>
  <c r="P4" i="26"/>
  <c r="R4" i="26"/>
  <c r="A5" i="26"/>
  <c r="L5" i="26"/>
  <c r="N5" i="26"/>
  <c r="P5" i="26"/>
  <c r="R5" i="26"/>
  <c r="A6" i="26"/>
  <c r="L6" i="26"/>
  <c r="N6" i="26"/>
  <c r="P6" i="26"/>
  <c r="R6" i="26"/>
  <c r="A7" i="26"/>
  <c r="L7" i="26"/>
  <c r="N7" i="26"/>
  <c r="P7" i="26"/>
  <c r="R7" i="26"/>
  <c r="A8" i="26"/>
  <c r="L8" i="26"/>
  <c r="N8" i="26"/>
  <c r="P8" i="26"/>
  <c r="R8" i="26"/>
  <c r="A9" i="26"/>
  <c r="L9" i="26"/>
  <c r="N9" i="26"/>
  <c r="P9" i="26"/>
  <c r="R9" i="26"/>
  <c r="A10" i="26"/>
  <c r="H10" i="26"/>
  <c r="L10" i="26"/>
  <c r="N10" i="26"/>
  <c r="P10" i="26"/>
  <c r="R10" i="26"/>
  <c r="A11" i="26"/>
  <c r="L11" i="26"/>
  <c r="N11" i="26"/>
  <c r="P11" i="26"/>
  <c r="R11" i="26"/>
  <c r="A12" i="26"/>
  <c r="L12" i="26"/>
  <c r="N12" i="26"/>
  <c r="P12" i="26"/>
  <c r="R12" i="26"/>
  <c r="A13" i="26"/>
  <c r="L13" i="26"/>
  <c r="N13" i="26"/>
  <c r="P13" i="26"/>
  <c r="R13" i="26"/>
  <c r="A14" i="26"/>
  <c r="L14" i="26"/>
  <c r="N14" i="26"/>
  <c r="P14" i="26"/>
  <c r="R14" i="26"/>
  <c r="A15" i="26"/>
  <c r="L15" i="26"/>
  <c r="N15" i="26"/>
  <c r="P15" i="26"/>
  <c r="R15" i="26"/>
  <c r="A16" i="26"/>
  <c r="L16" i="26"/>
  <c r="N16" i="26"/>
  <c r="P16" i="26"/>
  <c r="R16" i="26"/>
  <c r="A17" i="26"/>
  <c r="L17" i="26"/>
  <c r="N17" i="26"/>
  <c r="P17" i="26"/>
  <c r="R17" i="26"/>
  <c r="A18" i="26"/>
  <c r="L18" i="26"/>
  <c r="N18" i="26"/>
  <c r="P18" i="26"/>
  <c r="R18" i="26"/>
  <c r="A19" i="26"/>
  <c r="L19" i="26"/>
  <c r="N19" i="26"/>
  <c r="P19" i="26"/>
  <c r="R19" i="26"/>
  <c r="A20" i="26"/>
  <c r="L20" i="26"/>
  <c r="N20" i="26"/>
  <c r="P20" i="26"/>
  <c r="R20" i="26"/>
  <c r="A21" i="26"/>
  <c r="L21" i="26"/>
  <c r="N21" i="26"/>
  <c r="P21" i="26"/>
  <c r="R21" i="26"/>
  <c r="A22" i="26"/>
  <c r="L22" i="26"/>
  <c r="N22" i="26"/>
  <c r="P22" i="26"/>
  <c r="R22" i="26"/>
  <c r="A23" i="26"/>
  <c r="L23" i="26"/>
  <c r="N23" i="26"/>
  <c r="P23" i="26"/>
  <c r="R23" i="26"/>
  <c r="A24" i="26"/>
  <c r="L24" i="26"/>
  <c r="N24" i="26"/>
  <c r="P24" i="26"/>
  <c r="R24" i="26"/>
  <c r="A25" i="26"/>
  <c r="L25" i="26"/>
  <c r="N25" i="26"/>
  <c r="P25" i="26"/>
  <c r="R25" i="26"/>
  <c r="A26" i="26"/>
  <c r="L26" i="26"/>
  <c r="N26" i="26"/>
  <c r="P26" i="26"/>
  <c r="R26" i="26"/>
  <c r="A27" i="26"/>
  <c r="L27" i="26"/>
  <c r="N27" i="26"/>
  <c r="P27" i="26"/>
  <c r="R27" i="26"/>
  <c r="A28" i="26"/>
  <c r="L28" i="26"/>
  <c r="N28" i="26"/>
  <c r="P28" i="26"/>
  <c r="R28" i="26"/>
  <c r="A29" i="26"/>
  <c r="L29" i="26"/>
  <c r="N29" i="26"/>
  <c r="P29" i="26"/>
  <c r="R29" i="26"/>
  <c r="A30" i="26"/>
  <c r="L30" i="26"/>
  <c r="N30" i="26"/>
  <c r="P30" i="26"/>
  <c r="R30" i="26"/>
  <c r="A31" i="26"/>
  <c r="L31" i="26"/>
  <c r="N31" i="26"/>
  <c r="P31" i="26"/>
  <c r="R31" i="26"/>
  <c r="A32" i="26"/>
  <c r="L32" i="26"/>
  <c r="N32" i="26"/>
  <c r="P32" i="26"/>
  <c r="R32" i="26"/>
  <c r="A33" i="26"/>
  <c r="L33" i="26"/>
  <c r="N33" i="26"/>
  <c r="P33" i="26"/>
  <c r="R33" i="26"/>
  <c r="A34" i="26"/>
  <c r="L34" i="26"/>
  <c r="N34" i="26"/>
  <c r="P34" i="26"/>
  <c r="R34" i="26"/>
  <c r="A35" i="26"/>
  <c r="L35" i="26"/>
  <c r="N35" i="26"/>
  <c r="P35" i="26"/>
  <c r="R35" i="26"/>
  <c r="A36" i="26"/>
  <c r="L36" i="26"/>
  <c r="P36" i="26"/>
  <c r="R36" i="26"/>
  <c r="A37" i="26"/>
  <c r="L37" i="26"/>
  <c r="P37" i="26"/>
  <c r="R37" i="26"/>
  <c r="A38" i="26"/>
  <c r="L38" i="26"/>
  <c r="P38" i="26"/>
  <c r="R38" i="26"/>
  <c r="A39" i="26"/>
  <c r="L39" i="26"/>
  <c r="P39" i="26"/>
  <c r="R39" i="26"/>
  <c r="A40" i="26"/>
  <c r="L40" i="26"/>
  <c r="P40" i="26"/>
  <c r="R40" i="26"/>
  <c r="A41" i="26"/>
  <c r="L41" i="26"/>
  <c r="P41" i="26"/>
  <c r="R41" i="26"/>
  <c r="A42" i="26"/>
  <c r="L42" i="26"/>
  <c r="P42" i="26"/>
  <c r="R42" i="26"/>
  <c r="A43" i="26"/>
  <c r="L43" i="26"/>
  <c r="P43" i="26"/>
  <c r="R43" i="26"/>
  <c r="A44" i="26"/>
  <c r="L44" i="26"/>
  <c r="P44" i="26"/>
  <c r="R44" i="26"/>
  <c r="A45" i="26"/>
  <c r="L45" i="26"/>
  <c r="P45" i="26"/>
  <c r="R45" i="26"/>
  <c r="A46" i="26"/>
  <c r="L46" i="26"/>
  <c r="P46" i="26"/>
  <c r="R46" i="26"/>
  <c r="A47" i="26"/>
  <c r="L47" i="26"/>
  <c r="P47" i="26"/>
  <c r="R47" i="26"/>
  <c r="A48" i="26"/>
  <c r="L48" i="26"/>
  <c r="P48" i="26"/>
  <c r="R48" i="26"/>
  <c r="A49" i="26"/>
  <c r="L49" i="26"/>
  <c r="P49" i="26"/>
  <c r="R49" i="26"/>
  <c r="A50" i="26"/>
  <c r="L50" i="26"/>
  <c r="P50" i="26"/>
  <c r="R50" i="26"/>
  <c r="A51" i="26"/>
  <c r="L51" i="26"/>
  <c r="P51" i="26"/>
  <c r="R51" i="26"/>
  <c r="A52" i="26"/>
  <c r="L52" i="26"/>
  <c r="P52" i="26"/>
  <c r="R52" i="26"/>
  <c r="A53" i="26"/>
  <c r="L53" i="26"/>
  <c r="P53" i="26"/>
  <c r="R53" i="26"/>
  <c r="A54" i="26"/>
  <c r="L54" i="26"/>
  <c r="P54" i="26"/>
  <c r="R54" i="26"/>
  <c r="A55" i="26"/>
  <c r="L55" i="26"/>
  <c r="P55" i="26"/>
  <c r="R55" i="26"/>
  <c r="A56" i="26"/>
  <c r="L56" i="26"/>
  <c r="P56" i="26"/>
  <c r="R56" i="26"/>
  <c r="A57" i="26"/>
  <c r="L57" i="26"/>
  <c r="P57" i="26"/>
  <c r="R57" i="26"/>
  <c r="A58" i="26"/>
  <c r="L58" i="26"/>
  <c r="P58" i="26"/>
  <c r="R58" i="26"/>
  <c r="A59" i="26"/>
  <c r="L59" i="26"/>
  <c r="P59" i="26"/>
  <c r="R59" i="26"/>
  <c r="A60" i="26"/>
  <c r="L60" i="26"/>
  <c r="P60" i="26"/>
  <c r="R60" i="26"/>
  <c r="A61" i="26"/>
  <c r="L61" i="26"/>
  <c r="N61" i="26"/>
  <c r="P61" i="26"/>
  <c r="R61" i="26"/>
  <c r="A62" i="26"/>
  <c r="L62" i="26"/>
  <c r="N62" i="26"/>
  <c r="P62" i="26"/>
  <c r="R62" i="26"/>
  <c r="A63" i="26"/>
  <c r="L63" i="26"/>
  <c r="N63" i="26"/>
  <c r="P63" i="26"/>
  <c r="R63" i="26"/>
  <c r="A64" i="26"/>
  <c r="L64" i="26"/>
  <c r="N64" i="26"/>
  <c r="P64" i="26"/>
  <c r="R64" i="26"/>
  <c r="A65" i="26"/>
  <c r="L65" i="26"/>
  <c r="N65" i="26"/>
  <c r="P65" i="26"/>
  <c r="R65" i="26"/>
  <c r="A66" i="26"/>
  <c r="L66" i="26"/>
  <c r="N66" i="26"/>
  <c r="P66" i="26"/>
  <c r="R66" i="26"/>
  <c r="A67" i="26"/>
  <c r="L67" i="26"/>
  <c r="N67" i="26"/>
  <c r="P67" i="26"/>
  <c r="R67" i="26"/>
  <c r="A68" i="26"/>
  <c r="L68" i="26"/>
  <c r="N68" i="26"/>
  <c r="P68" i="26"/>
  <c r="R68" i="26"/>
  <c r="A69" i="26"/>
  <c r="L69" i="26"/>
  <c r="N69" i="26"/>
  <c r="P69" i="26"/>
  <c r="R69" i="26"/>
  <c r="A70" i="26"/>
  <c r="L70" i="26"/>
  <c r="N70" i="26"/>
  <c r="P70" i="26"/>
  <c r="R70" i="26"/>
  <c r="A71" i="26"/>
  <c r="L71" i="26"/>
  <c r="N71" i="26"/>
  <c r="P71" i="26"/>
  <c r="R71" i="26"/>
  <c r="A72" i="26"/>
  <c r="L72" i="26"/>
  <c r="N72" i="26"/>
  <c r="P72" i="26"/>
  <c r="R72" i="26"/>
  <c r="A73" i="26"/>
  <c r="L73" i="26"/>
  <c r="N73" i="26"/>
  <c r="P73" i="26"/>
  <c r="R73" i="26"/>
  <c r="A74" i="26"/>
  <c r="L74" i="26"/>
  <c r="N74" i="26"/>
  <c r="P74" i="26"/>
  <c r="R74" i="26"/>
  <c r="A75" i="26"/>
  <c r="L75" i="26"/>
  <c r="N75" i="26"/>
  <c r="P75" i="26"/>
  <c r="R75" i="26"/>
  <c r="A76" i="26"/>
  <c r="L76" i="26"/>
  <c r="N76" i="26"/>
  <c r="P76" i="26"/>
  <c r="R76" i="26"/>
  <c r="A77" i="26"/>
  <c r="L77" i="26"/>
  <c r="N77" i="26"/>
  <c r="P77" i="26"/>
  <c r="R77" i="26"/>
  <c r="A78" i="26"/>
  <c r="L78" i="26"/>
  <c r="N78" i="26"/>
  <c r="P78" i="26"/>
  <c r="R78" i="26"/>
  <c r="A79" i="26"/>
  <c r="L79" i="26"/>
  <c r="N79" i="26"/>
  <c r="P79" i="26"/>
  <c r="R79" i="26"/>
  <c r="A80" i="26"/>
  <c r="L80" i="26"/>
  <c r="N80" i="26"/>
  <c r="P80" i="26"/>
  <c r="R80" i="26"/>
  <c r="A81" i="26"/>
  <c r="L81" i="26"/>
  <c r="N81" i="26"/>
  <c r="P81" i="26"/>
  <c r="R81" i="26"/>
  <c r="L82" i="26"/>
  <c r="N82" i="26"/>
  <c r="P82" i="26"/>
  <c r="R82" i="26"/>
  <c r="A83" i="26"/>
  <c r="L83" i="26"/>
  <c r="N83" i="26"/>
  <c r="P83" i="26"/>
  <c r="R83" i="26"/>
  <c r="A84" i="26"/>
  <c r="L84" i="26"/>
  <c r="N84" i="26"/>
  <c r="P84" i="26"/>
  <c r="R84" i="26"/>
  <c r="A85" i="26"/>
  <c r="L85" i="26"/>
  <c r="N85" i="26"/>
  <c r="P85" i="26"/>
  <c r="R85" i="26"/>
  <c r="A86" i="26"/>
  <c r="L86" i="26"/>
  <c r="N86" i="26"/>
  <c r="P86" i="26"/>
  <c r="R86" i="26"/>
  <c r="A87" i="26"/>
  <c r="L87" i="26"/>
  <c r="N87" i="26"/>
  <c r="P87" i="26"/>
  <c r="R87" i="26"/>
  <c r="A88" i="26"/>
  <c r="L88" i="26"/>
  <c r="N88" i="26"/>
  <c r="P88" i="26"/>
  <c r="R88" i="26"/>
  <c r="A89" i="26"/>
  <c r="L89" i="26"/>
  <c r="N89" i="26"/>
  <c r="P89" i="26"/>
  <c r="R89" i="26"/>
  <c r="A90" i="26"/>
  <c r="L90" i="26"/>
  <c r="N90" i="26"/>
  <c r="P90" i="26"/>
  <c r="R90" i="26"/>
  <c r="A91" i="26"/>
  <c r="L91" i="26"/>
  <c r="N91" i="26"/>
  <c r="P91" i="26"/>
  <c r="R91" i="26"/>
  <c r="A92" i="26"/>
  <c r="L92" i="26"/>
  <c r="N92" i="26"/>
  <c r="P92" i="26"/>
  <c r="R92" i="26"/>
  <c r="A93" i="26"/>
  <c r="L93" i="26"/>
  <c r="N93" i="26"/>
  <c r="P93" i="26"/>
  <c r="R93" i="26"/>
  <c r="A94" i="26"/>
  <c r="L94" i="26"/>
  <c r="N94" i="26"/>
  <c r="P94" i="26"/>
  <c r="R94" i="26"/>
  <c r="A95" i="26"/>
  <c r="L95" i="26"/>
  <c r="N95" i="26"/>
  <c r="P95" i="26"/>
  <c r="R95" i="26"/>
  <c r="A96" i="26"/>
  <c r="L96" i="26"/>
  <c r="N96" i="26"/>
  <c r="P96" i="26"/>
  <c r="R96" i="26"/>
  <c r="A97" i="26"/>
  <c r="L97" i="26"/>
  <c r="N97" i="26"/>
  <c r="P97" i="26"/>
  <c r="R97" i="26"/>
  <c r="A98" i="26"/>
  <c r="L98" i="26"/>
  <c r="N98" i="26"/>
  <c r="P98" i="26"/>
  <c r="R98" i="26"/>
  <c r="A99" i="26"/>
  <c r="L99" i="26"/>
  <c r="P99" i="26"/>
  <c r="R99" i="26"/>
  <c r="A100" i="26"/>
  <c r="L100" i="26"/>
  <c r="P100" i="26"/>
  <c r="R100" i="26"/>
  <c r="A101" i="26"/>
  <c r="L101" i="26"/>
  <c r="N101" i="26"/>
  <c r="P101" i="26"/>
  <c r="R101" i="26"/>
  <c r="A102" i="26"/>
  <c r="L102" i="26"/>
  <c r="N102" i="26"/>
  <c r="P102" i="26"/>
  <c r="R102" i="26"/>
  <c r="A103" i="26"/>
  <c r="L103" i="26"/>
  <c r="N103" i="26"/>
  <c r="P103" i="26"/>
  <c r="R103" i="26"/>
  <c r="A104" i="26"/>
  <c r="L104" i="26"/>
  <c r="N104" i="26"/>
  <c r="P104" i="26"/>
  <c r="R104" i="26"/>
  <c r="A105" i="26"/>
  <c r="J105" i="26"/>
  <c r="L105" i="26"/>
  <c r="P105" i="26"/>
  <c r="R105" i="26"/>
  <c r="A106" i="26"/>
  <c r="L106" i="26"/>
  <c r="N106" i="26"/>
  <c r="P106" i="26"/>
  <c r="R106" i="26"/>
  <c r="A107" i="26"/>
  <c r="L107" i="26"/>
  <c r="N107" i="26"/>
  <c r="P107" i="26"/>
  <c r="R107" i="26"/>
  <c r="A108" i="26"/>
  <c r="J108" i="26"/>
  <c r="L108" i="26"/>
  <c r="P108" i="26"/>
  <c r="R108" i="26"/>
  <c r="A109" i="26"/>
  <c r="L109" i="26"/>
  <c r="N109" i="26"/>
  <c r="P109" i="26"/>
  <c r="R109" i="26"/>
  <c r="A110" i="26"/>
  <c r="L110" i="26"/>
  <c r="N110" i="26"/>
  <c r="P110" i="26"/>
  <c r="R110" i="26"/>
  <c r="A111" i="26"/>
  <c r="L111" i="26"/>
  <c r="N111" i="26"/>
  <c r="P111" i="26"/>
  <c r="R111" i="26"/>
  <c r="A112" i="26"/>
  <c r="L112" i="26"/>
  <c r="N112" i="26"/>
  <c r="P112" i="26"/>
  <c r="R112" i="26"/>
  <c r="A113" i="26"/>
  <c r="L113" i="26"/>
  <c r="N113" i="26"/>
  <c r="P113" i="26"/>
  <c r="R113" i="26"/>
  <c r="A114" i="26"/>
  <c r="L114" i="26"/>
  <c r="N114" i="26"/>
  <c r="P114" i="26"/>
  <c r="R114" i="26"/>
  <c r="A115" i="26"/>
  <c r="J115" i="26"/>
  <c r="L115" i="26"/>
  <c r="P115" i="26"/>
  <c r="R115" i="26"/>
  <c r="A116" i="26"/>
  <c r="L116" i="26"/>
  <c r="N116" i="26"/>
  <c r="P116" i="26"/>
  <c r="R116" i="26"/>
  <c r="A117" i="26"/>
  <c r="H117" i="26"/>
  <c r="L117" i="26"/>
  <c r="N117" i="26"/>
  <c r="P117" i="26"/>
  <c r="R117" i="26"/>
  <c r="A118" i="26"/>
  <c r="H118" i="26"/>
  <c r="L118" i="26"/>
  <c r="N118" i="26"/>
  <c r="P118" i="26"/>
  <c r="R118" i="26"/>
  <c r="A119" i="26"/>
  <c r="L119" i="26"/>
  <c r="N119" i="26"/>
  <c r="P119" i="26"/>
  <c r="R119" i="26"/>
  <c r="A120" i="26"/>
  <c r="L120" i="26"/>
  <c r="N120" i="26"/>
  <c r="P120" i="26"/>
  <c r="R120" i="26"/>
  <c r="A121" i="26"/>
  <c r="L121" i="26"/>
  <c r="N121" i="26"/>
  <c r="P121" i="26"/>
  <c r="R121" i="26"/>
  <c r="A122" i="26"/>
  <c r="L122" i="26"/>
  <c r="N122" i="26"/>
  <c r="P122" i="26"/>
  <c r="R122" i="26"/>
  <c r="A123" i="26"/>
  <c r="L123" i="26"/>
  <c r="N123" i="26"/>
  <c r="P123" i="26"/>
  <c r="R123" i="26"/>
  <c r="A124" i="26"/>
  <c r="L124" i="26"/>
  <c r="N124" i="26"/>
  <c r="P124" i="26"/>
  <c r="R124" i="26"/>
  <c r="A125" i="26"/>
  <c r="L125" i="26"/>
  <c r="N125" i="26"/>
  <c r="P125" i="26"/>
  <c r="R125" i="26"/>
  <c r="A126" i="26"/>
  <c r="L126" i="26"/>
  <c r="N126" i="26"/>
  <c r="P126" i="26"/>
  <c r="R126" i="26"/>
  <c r="A127" i="26"/>
  <c r="L127" i="26"/>
  <c r="N127" i="26"/>
  <c r="P127" i="26"/>
  <c r="R127" i="26"/>
  <c r="A128" i="26"/>
  <c r="L128" i="26"/>
  <c r="N128" i="26"/>
  <c r="P128" i="26"/>
  <c r="R128" i="26"/>
  <c r="A129" i="26"/>
  <c r="L129" i="26"/>
  <c r="N129" i="26"/>
  <c r="P129" i="26"/>
  <c r="R129" i="26"/>
  <c r="A130" i="26"/>
  <c r="L130" i="26"/>
  <c r="N130" i="26"/>
  <c r="P130" i="26"/>
  <c r="R130" i="26"/>
  <c r="A131" i="26"/>
  <c r="L131" i="26"/>
  <c r="N131" i="26"/>
  <c r="P131" i="26"/>
  <c r="R131" i="26"/>
  <c r="A132" i="26"/>
  <c r="L132" i="26"/>
  <c r="N132" i="26"/>
  <c r="P132" i="26"/>
  <c r="R132" i="26"/>
  <c r="A133" i="26"/>
  <c r="L133" i="26"/>
  <c r="N133" i="26"/>
  <c r="P133" i="26"/>
  <c r="R133" i="26"/>
  <c r="A134" i="26"/>
  <c r="K134" i="26"/>
  <c r="L134" i="26"/>
  <c r="N134" i="26"/>
  <c r="P134" i="26"/>
  <c r="R134" i="26"/>
  <c r="A135" i="26"/>
  <c r="K135" i="26"/>
  <c r="L135" i="26"/>
  <c r="N135" i="26"/>
  <c r="P135" i="26"/>
  <c r="R135" i="26"/>
  <c r="A136" i="26"/>
  <c r="K136" i="26"/>
  <c r="L136" i="26"/>
  <c r="N136" i="26"/>
  <c r="P136" i="26"/>
  <c r="R136" i="26"/>
  <c r="A137" i="26"/>
  <c r="K137" i="26"/>
  <c r="L137" i="26"/>
  <c r="N137" i="26"/>
  <c r="P137" i="26"/>
  <c r="R137" i="26"/>
  <c r="A138" i="26"/>
  <c r="L138" i="26"/>
  <c r="N138" i="26"/>
  <c r="P138" i="26"/>
  <c r="R138" i="26"/>
  <c r="A139" i="26"/>
  <c r="L139" i="26"/>
  <c r="N139" i="26"/>
  <c r="P139" i="26"/>
  <c r="R139" i="26"/>
  <c r="A140" i="26"/>
  <c r="L140" i="26"/>
  <c r="N140" i="26"/>
  <c r="P140" i="26"/>
  <c r="R140" i="26"/>
  <c r="A141" i="26"/>
  <c r="L141" i="26"/>
  <c r="N141" i="26"/>
  <c r="P141" i="26"/>
  <c r="R141" i="26"/>
  <c r="A142" i="26"/>
  <c r="L142" i="26"/>
  <c r="N142" i="26"/>
  <c r="P142" i="26"/>
  <c r="R142" i="26"/>
  <c r="A143" i="26"/>
  <c r="L143" i="26"/>
  <c r="N143" i="26"/>
  <c r="P143" i="26"/>
  <c r="R143" i="26"/>
  <c r="A144" i="26"/>
  <c r="L144" i="26"/>
  <c r="N144" i="26"/>
  <c r="P144" i="26"/>
  <c r="R144" i="26"/>
  <c r="A145" i="26"/>
  <c r="L145" i="26"/>
  <c r="N145" i="26"/>
  <c r="P145" i="26"/>
  <c r="R145" i="26"/>
  <c r="A146" i="26"/>
  <c r="L146" i="26"/>
  <c r="N146" i="26"/>
  <c r="P146" i="26"/>
  <c r="R146" i="26"/>
  <c r="A147" i="26"/>
  <c r="L147" i="26"/>
  <c r="N147" i="26"/>
  <c r="P147" i="26"/>
  <c r="R147" i="26"/>
  <c r="A148" i="26"/>
  <c r="L148" i="26"/>
  <c r="N148" i="26"/>
  <c r="P148" i="26"/>
  <c r="R148" i="26"/>
  <c r="A149" i="26"/>
  <c r="L149" i="26"/>
  <c r="N149" i="26"/>
  <c r="P149" i="26"/>
  <c r="R149" i="26"/>
  <c r="A150" i="26"/>
  <c r="L150" i="26"/>
  <c r="N150" i="26"/>
  <c r="P150" i="26"/>
  <c r="R150" i="26"/>
  <c r="A151" i="26"/>
  <c r="L151" i="26"/>
  <c r="N151" i="26"/>
  <c r="P151" i="26"/>
  <c r="R151" i="26"/>
  <c r="A152" i="26"/>
  <c r="L152" i="26"/>
  <c r="N152" i="26"/>
  <c r="P152" i="26"/>
  <c r="R152" i="26"/>
  <c r="A153" i="26"/>
  <c r="L153" i="26"/>
  <c r="N153" i="26"/>
  <c r="P153" i="26"/>
  <c r="R153" i="26"/>
  <c r="A154" i="26"/>
  <c r="L154" i="26"/>
  <c r="N154" i="26"/>
  <c r="P154" i="26"/>
  <c r="R154" i="26"/>
  <c r="A155" i="26"/>
  <c r="L155" i="26"/>
  <c r="N155" i="26"/>
  <c r="P155" i="26"/>
  <c r="R155" i="26"/>
  <c r="A156" i="26"/>
  <c r="L156" i="26"/>
  <c r="N156" i="26"/>
  <c r="P156" i="26"/>
  <c r="R156" i="26"/>
  <c r="A157" i="26"/>
  <c r="L157" i="26"/>
  <c r="N157" i="26"/>
  <c r="P157" i="26"/>
  <c r="R157" i="26"/>
  <c r="A158" i="26"/>
  <c r="L158" i="26"/>
  <c r="N158" i="26"/>
  <c r="P158" i="26"/>
  <c r="R158" i="26"/>
  <c r="A159" i="26"/>
  <c r="L159" i="26"/>
  <c r="N159" i="26"/>
  <c r="P159" i="26"/>
  <c r="R159" i="26"/>
  <c r="A160" i="26"/>
  <c r="L160" i="26"/>
  <c r="N160" i="26"/>
  <c r="P160" i="26"/>
  <c r="R160" i="26"/>
  <c r="A161" i="26"/>
  <c r="L161" i="26"/>
  <c r="N161" i="26"/>
  <c r="P161" i="26"/>
  <c r="R161" i="26"/>
  <c r="A162" i="26"/>
  <c r="L162" i="26"/>
  <c r="N162" i="26"/>
  <c r="P162" i="26"/>
  <c r="R162" i="26"/>
  <c r="A163" i="26"/>
  <c r="L163" i="26"/>
  <c r="N163" i="26"/>
  <c r="P163" i="26"/>
  <c r="R163" i="26"/>
  <c r="A164" i="26"/>
  <c r="L164" i="26"/>
  <c r="N164" i="26"/>
  <c r="P164" i="26"/>
  <c r="R164" i="26"/>
  <c r="A165" i="26"/>
  <c r="L165" i="26"/>
  <c r="N165" i="26"/>
  <c r="P165" i="26"/>
  <c r="R165" i="26"/>
  <c r="A166" i="26"/>
  <c r="L166" i="26"/>
  <c r="N166" i="26"/>
  <c r="P166" i="26"/>
  <c r="R166" i="26"/>
  <c r="A167" i="26"/>
  <c r="L167" i="26"/>
  <c r="N167" i="26"/>
  <c r="P167" i="26"/>
  <c r="R167" i="26"/>
  <c r="A168" i="26"/>
  <c r="L168" i="26"/>
  <c r="N168" i="26"/>
  <c r="P168" i="26"/>
  <c r="R168" i="26"/>
  <c r="A169" i="26"/>
  <c r="L169" i="26"/>
  <c r="N169" i="26"/>
  <c r="P169" i="26"/>
  <c r="R169" i="26"/>
  <c r="A170" i="26"/>
  <c r="L170" i="26"/>
  <c r="N170" i="26"/>
  <c r="P170" i="26"/>
  <c r="R170" i="26"/>
  <c r="A171" i="26"/>
  <c r="L171" i="26"/>
  <c r="N171" i="26"/>
  <c r="P171" i="26"/>
  <c r="R171" i="26"/>
  <c r="A172" i="26"/>
  <c r="L172" i="26"/>
  <c r="N172" i="26"/>
  <c r="P172" i="26"/>
  <c r="R172" i="26"/>
  <c r="A173" i="26"/>
  <c r="L173" i="26"/>
  <c r="N173" i="26"/>
  <c r="P173" i="26"/>
  <c r="R173" i="26"/>
  <c r="A174" i="26"/>
  <c r="L174" i="26"/>
  <c r="N174" i="26"/>
  <c r="P174" i="26"/>
  <c r="R174" i="26"/>
  <c r="A175" i="26"/>
  <c r="L175" i="26"/>
  <c r="N175" i="26"/>
  <c r="P175" i="26"/>
  <c r="R175" i="26"/>
  <c r="A176" i="26"/>
  <c r="L176" i="26"/>
  <c r="N176" i="26"/>
  <c r="P176" i="26"/>
  <c r="R176" i="26"/>
  <c r="A177" i="26"/>
  <c r="L177" i="26"/>
  <c r="N177" i="26"/>
  <c r="P177" i="26"/>
  <c r="R177" i="26"/>
  <c r="A178" i="26"/>
  <c r="L178" i="26"/>
  <c r="N178" i="26"/>
  <c r="P178" i="26"/>
  <c r="R178" i="26"/>
  <c r="A179" i="26"/>
  <c r="L179" i="26"/>
  <c r="N179" i="26"/>
  <c r="P179" i="26"/>
  <c r="R179" i="26"/>
  <c r="A180" i="26"/>
  <c r="L180" i="26"/>
  <c r="N180" i="26"/>
  <c r="P180" i="26"/>
  <c r="R180" i="26"/>
  <c r="A181" i="26"/>
  <c r="L181" i="26"/>
  <c r="N181" i="26"/>
  <c r="P181" i="26"/>
  <c r="R181" i="26"/>
  <c r="A182" i="26"/>
  <c r="L182" i="26"/>
  <c r="N182" i="26"/>
  <c r="P182" i="26"/>
  <c r="R182" i="26"/>
  <c r="A183" i="26"/>
  <c r="L183" i="26"/>
  <c r="N183" i="26"/>
  <c r="P183" i="26"/>
  <c r="R183" i="26"/>
  <c r="A184" i="26"/>
  <c r="L184" i="26"/>
  <c r="N184" i="26"/>
  <c r="P184" i="26"/>
  <c r="R184" i="26"/>
  <c r="A185" i="26"/>
  <c r="L185" i="26"/>
  <c r="N185" i="26"/>
  <c r="P185" i="26"/>
  <c r="R185" i="26"/>
  <c r="A186" i="26"/>
  <c r="H186" i="26"/>
  <c r="L186" i="26"/>
  <c r="N186" i="26"/>
  <c r="P186" i="26"/>
  <c r="R186" i="26"/>
  <c r="A187" i="26"/>
  <c r="L187" i="26"/>
  <c r="N187" i="26"/>
  <c r="P187" i="26"/>
  <c r="R187" i="26"/>
  <c r="A188" i="26"/>
  <c r="L188" i="26"/>
  <c r="N188" i="26"/>
  <c r="P188" i="26"/>
  <c r="R188" i="26"/>
  <c r="A189" i="26"/>
  <c r="L189" i="26"/>
  <c r="N189" i="26"/>
  <c r="P189" i="26"/>
  <c r="R189" i="26"/>
  <c r="A190" i="26"/>
  <c r="H190" i="26"/>
  <c r="L190" i="26"/>
  <c r="N190" i="26"/>
  <c r="P190" i="26"/>
  <c r="R190" i="26"/>
  <c r="A191" i="26"/>
  <c r="L191" i="26"/>
  <c r="N191" i="26"/>
  <c r="P191" i="26"/>
  <c r="R191" i="26"/>
  <c r="A192" i="26"/>
  <c r="L192" i="26"/>
  <c r="P192" i="26"/>
  <c r="R192" i="26"/>
  <c r="A193" i="26"/>
  <c r="L193" i="26"/>
  <c r="P193" i="26"/>
  <c r="R193" i="26"/>
  <c r="A194" i="26"/>
  <c r="L194" i="26"/>
  <c r="N194" i="26"/>
  <c r="P194" i="26"/>
  <c r="R194" i="26"/>
  <c r="A195" i="26"/>
  <c r="L195" i="26"/>
  <c r="N195" i="26"/>
  <c r="P195" i="26"/>
  <c r="R195" i="26"/>
  <c r="A196" i="26"/>
  <c r="L196" i="26"/>
  <c r="N196" i="26"/>
  <c r="P196" i="26"/>
  <c r="R196" i="26"/>
  <c r="A197" i="26"/>
  <c r="L197" i="26"/>
  <c r="N197" i="26"/>
  <c r="P197" i="26"/>
  <c r="R197" i="26"/>
  <c r="A198" i="26"/>
  <c r="L198" i="26"/>
  <c r="N198" i="26"/>
  <c r="P198" i="26"/>
  <c r="R198" i="26"/>
  <c r="A199" i="26"/>
  <c r="L199" i="26"/>
  <c r="N199" i="26"/>
  <c r="P199" i="26"/>
  <c r="R199" i="26"/>
  <c r="A200" i="26"/>
  <c r="L200" i="26"/>
  <c r="N200" i="26"/>
  <c r="P200" i="26"/>
  <c r="R200" i="26"/>
  <c r="A201" i="26"/>
  <c r="K201" i="26"/>
  <c r="L201" i="26"/>
  <c r="N201" i="26"/>
  <c r="P201" i="26"/>
  <c r="R201" i="26"/>
  <c r="A202" i="26"/>
  <c r="L202" i="26"/>
  <c r="N202" i="26"/>
  <c r="P202" i="26"/>
  <c r="R202" i="26"/>
  <c r="A203" i="26"/>
  <c r="L203" i="26"/>
  <c r="N203" i="26"/>
  <c r="P203" i="26"/>
  <c r="R203" i="26"/>
  <c r="A204" i="26"/>
  <c r="L204" i="26"/>
  <c r="N204" i="26"/>
  <c r="P204" i="26"/>
  <c r="R204" i="26"/>
  <c r="A205" i="26"/>
  <c r="L205" i="26"/>
  <c r="N205" i="26"/>
  <c r="P205" i="26"/>
  <c r="R205" i="26"/>
  <c r="A206" i="26"/>
  <c r="L206" i="26"/>
  <c r="N206" i="26"/>
  <c r="P206" i="26"/>
  <c r="R206" i="26"/>
  <c r="A207" i="26"/>
  <c r="L207" i="26"/>
  <c r="N207" i="26"/>
  <c r="P207" i="26"/>
  <c r="R207" i="26"/>
  <c r="A208" i="26"/>
  <c r="L208" i="26"/>
  <c r="N208" i="26"/>
  <c r="P208" i="26"/>
  <c r="R208" i="26"/>
  <c r="A209" i="26"/>
  <c r="L209" i="26"/>
  <c r="N209" i="26"/>
  <c r="P209" i="26"/>
  <c r="R209" i="26"/>
  <c r="A210" i="26"/>
  <c r="L210" i="26"/>
  <c r="N210" i="26"/>
  <c r="P210" i="26"/>
  <c r="R210" i="26"/>
  <c r="A211" i="26"/>
  <c r="L211" i="26"/>
  <c r="N211" i="26"/>
  <c r="P211" i="26"/>
  <c r="R211" i="26"/>
  <c r="A212" i="26"/>
  <c r="L212" i="26"/>
  <c r="N212" i="26"/>
  <c r="P212" i="26"/>
  <c r="R212" i="26"/>
  <c r="A213" i="26"/>
  <c r="L213" i="26"/>
  <c r="N213" i="26"/>
  <c r="P213" i="26"/>
  <c r="R213" i="26"/>
  <c r="A214" i="26"/>
  <c r="L214" i="26"/>
  <c r="N214" i="26"/>
  <c r="P214" i="26"/>
  <c r="R214" i="26"/>
  <c r="A215" i="26"/>
  <c r="L215" i="26"/>
  <c r="N215" i="26"/>
  <c r="P215" i="26"/>
  <c r="R215" i="26"/>
  <c r="A216" i="26"/>
  <c r="L216" i="26"/>
  <c r="N216" i="26"/>
  <c r="P216" i="26"/>
  <c r="R216" i="26"/>
  <c r="A217" i="26"/>
  <c r="L217" i="26"/>
  <c r="N217" i="26"/>
  <c r="P217" i="26"/>
  <c r="R217" i="26"/>
  <c r="A218" i="26"/>
  <c r="L218" i="26"/>
  <c r="N218" i="26"/>
  <c r="P218" i="26"/>
  <c r="R218" i="26"/>
  <c r="A219" i="26"/>
  <c r="L219" i="26"/>
  <c r="N219" i="26"/>
  <c r="P219" i="26"/>
  <c r="R219" i="26"/>
  <c r="A220" i="26"/>
  <c r="L220" i="26"/>
  <c r="N220" i="26"/>
  <c r="P220" i="26"/>
  <c r="R220" i="26"/>
  <c r="A221" i="26"/>
  <c r="L221" i="26"/>
  <c r="N221" i="26"/>
  <c r="P221" i="26"/>
  <c r="R221" i="26"/>
  <c r="A222" i="26"/>
  <c r="L222" i="26"/>
  <c r="N222" i="26"/>
  <c r="P222" i="26"/>
  <c r="R222" i="26"/>
  <c r="A223" i="26"/>
  <c r="L223" i="26"/>
  <c r="N223" i="26"/>
  <c r="P223" i="26"/>
  <c r="R223" i="26"/>
  <c r="A224" i="26"/>
  <c r="L224" i="26"/>
  <c r="N224" i="26"/>
  <c r="P224" i="26"/>
  <c r="R224" i="26"/>
  <c r="A225" i="26"/>
  <c r="L225" i="26"/>
  <c r="N225" i="26"/>
  <c r="P225" i="26"/>
  <c r="R225" i="26"/>
  <c r="A226" i="26"/>
  <c r="L226" i="26"/>
  <c r="N226" i="26"/>
  <c r="P226" i="26"/>
  <c r="R226" i="26"/>
  <c r="A227" i="26"/>
  <c r="L227" i="26"/>
  <c r="N227" i="26"/>
  <c r="P227" i="26"/>
  <c r="R227" i="26"/>
  <c r="A228" i="26"/>
  <c r="L228" i="26"/>
  <c r="N228" i="26"/>
  <c r="P228" i="26"/>
  <c r="R228" i="26"/>
  <c r="A229" i="26"/>
  <c r="L229" i="26"/>
  <c r="N229" i="26"/>
  <c r="P229" i="26"/>
  <c r="R229" i="26"/>
  <c r="A230" i="26"/>
  <c r="L230" i="26"/>
  <c r="N230" i="26"/>
  <c r="P230" i="26"/>
  <c r="R230" i="26"/>
  <c r="A231" i="26"/>
  <c r="L231" i="26"/>
  <c r="N231" i="26"/>
  <c r="P231" i="26"/>
  <c r="R231" i="26"/>
  <c r="A232" i="26"/>
  <c r="L232" i="26"/>
  <c r="N232" i="26"/>
  <c r="P232" i="26"/>
  <c r="R232" i="26"/>
  <c r="A233" i="26"/>
  <c r="L233" i="26"/>
  <c r="N233" i="26"/>
  <c r="P233" i="26"/>
  <c r="R233" i="26"/>
  <c r="A234" i="26"/>
  <c r="J234" i="26"/>
  <c r="L234" i="26"/>
  <c r="P234" i="26"/>
  <c r="R234" i="26"/>
  <c r="A235" i="26"/>
  <c r="J235" i="26"/>
  <c r="L235" i="26"/>
  <c r="P235" i="26"/>
  <c r="R235" i="26"/>
  <c r="A236" i="26"/>
  <c r="N236" i="26"/>
  <c r="P236" i="26"/>
  <c r="R236" i="26"/>
  <c r="A237" i="26"/>
  <c r="L237" i="26"/>
  <c r="N237" i="26"/>
  <c r="P237" i="26"/>
  <c r="R237" i="26"/>
  <c r="A238" i="26"/>
  <c r="L238" i="26"/>
  <c r="N238" i="26"/>
  <c r="P238" i="26"/>
  <c r="R238" i="26"/>
  <c r="A239" i="26"/>
  <c r="L239" i="26"/>
  <c r="N239" i="26"/>
  <c r="P239" i="26"/>
  <c r="R239" i="26"/>
  <c r="A240" i="26"/>
  <c r="L240" i="26"/>
  <c r="N240" i="26"/>
  <c r="P240" i="26"/>
  <c r="R240" i="26"/>
  <c r="A241" i="26"/>
  <c r="L241" i="26"/>
  <c r="N241" i="26"/>
  <c r="P241" i="26"/>
  <c r="R241" i="26"/>
  <c r="A242" i="26"/>
  <c r="L242" i="26"/>
  <c r="N242" i="26"/>
  <c r="P242" i="26"/>
  <c r="R242" i="26"/>
  <c r="A243" i="26"/>
  <c r="L243" i="26"/>
  <c r="N243" i="26"/>
  <c r="P243" i="26"/>
  <c r="R243" i="26"/>
  <c r="A244" i="26"/>
  <c r="L244" i="26"/>
  <c r="N244" i="26"/>
  <c r="P244" i="26"/>
  <c r="R244" i="26"/>
  <c r="A245" i="26"/>
  <c r="L245" i="26"/>
  <c r="N245" i="26"/>
  <c r="P245" i="26"/>
  <c r="R245" i="26"/>
  <c r="A246" i="26"/>
  <c r="L246" i="26"/>
  <c r="N246" i="26"/>
  <c r="P246" i="26"/>
  <c r="R246" i="26"/>
  <c r="A247" i="26"/>
  <c r="L247" i="26"/>
  <c r="N247" i="26"/>
  <c r="P247" i="26"/>
  <c r="R247" i="26"/>
  <c r="A248" i="26"/>
  <c r="L248" i="26"/>
  <c r="N248" i="26"/>
  <c r="P248" i="26"/>
  <c r="R248" i="26"/>
  <c r="A249" i="26"/>
  <c r="L249" i="26"/>
  <c r="N249" i="26"/>
  <c r="P249" i="26"/>
  <c r="R249" i="26"/>
  <c r="A250" i="26"/>
  <c r="L250" i="26"/>
  <c r="N250" i="26"/>
  <c r="P250" i="26"/>
  <c r="R250" i="26"/>
  <c r="A251" i="26"/>
  <c r="L251" i="26"/>
  <c r="N251" i="26"/>
  <c r="P251" i="26"/>
  <c r="R251" i="26"/>
  <c r="A252" i="26"/>
  <c r="L252" i="26"/>
  <c r="N252" i="26"/>
  <c r="P252" i="26"/>
  <c r="R252" i="26"/>
  <c r="A253" i="26"/>
  <c r="L253" i="26"/>
  <c r="N253" i="26"/>
  <c r="P253" i="26"/>
  <c r="R253" i="26"/>
  <c r="O254" i="26"/>
  <c r="O255" i="26" s="1"/>
  <c r="P255" i="26" s="1"/>
  <c r="A1" i="6"/>
  <c r="A2" i="6"/>
  <c r="J10" i="6"/>
  <c r="K10" i="6"/>
  <c r="J18" i="6"/>
  <c r="K18" i="6"/>
  <c r="I24" i="6"/>
  <c r="J24" i="6"/>
  <c r="K24" i="6"/>
  <c r="H30" i="6"/>
  <c r="I30" i="6" s="1"/>
  <c r="J30" i="6"/>
  <c r="I35" i="6"/>
  <c r="A46" i="6"/>
  <c r="D46" i="6"/>
  <c r="G46" i="6"/>
  <c r="A47" i="6"/>
  <c r="D47" i="6"/>
  <c r="G47" i="6"/>
  <c r="D48" i="6"/>
  <c r="G48" i="6"/>
  <c r="K23" i="40" l="1"/>
  <c r="J17" i="40"/>
  <c r="J19" i="40" s="1"/>
  <c r="L11" i="33"/>
  <c r="I33" i="6"/>
  <c r="J33" i="6" s="1"/>
  <c r="L162" i="13"/>
  <c r="M164" i="13" s="1"/>
  <c r="M162" i="13"/>
  <c r="M38" i="20"/>
  <c r="J563" i="94" l="1"/>
</calcChain>
</file>

<file path=xl/sharedStrings.xml><?xml version="1.0" encoding="utf-8"?>
<sst xmlns="http://schemas.openxmlformats.org/spreadsheetml/2006/main" count="12284" uniqueCount="2841">
  <si>
    <t>RELACION OBLIGACIONES  - OBLIGACIONES LABORALES</t>
  </si>
  <si>
    <t>TOTAL IMPUESTOS, GRAVÁMENES Y TASAS</t>
  </si>
  <si>
    <t>Número de Proceso</t>
  </si>
  <si>
    <t>Demandado</t>
  </si>
  <si>
    <t>Clase</t>
  </si>
  <si>
    <t xml:space="preserve">Nit </t>
  </si>
  <si>
    <t>Valor por Entidad</t>
  </si>
  <si>
    <t>RELACION OBLIGACIONES  - PRÉSTAMOS DE PARTICULARES</t>
  </si>
  <si>
    <t>RELACION TOTAL PASIVO</t>
  </si>
  <si>
    <t>RELACION PROCESOS JUDICIALES EN CONTRA</t>
  </si>
  <si>
    <t>______________________________</t>
  </si>
  <si>
    <t>__________________________</t>
  </si>
  <si>
    <t>_____________________________</t>
  </si>
  <si>
    <t>Representante Legal</t>
  </si>
  <si>
    <t>Revisor Fiscal</t>
  </si>
  <si>
    <t>Contador</t>
  </si>
  <si>
    <t>TOTALES</t>
  </si>
  <si>
    <t>No.</t>
  </si>
  <si>
    <t>Nombre Acreedor</t>
  </si>
  <si>
    <t>Domicilio Acreedor</t>
  </si>
  <si>
    <t>Capital</t>
  </si>
  <si>
    <t>Interés Pactado</t>
  </si>
  <si>
    <t>Fecha Vencimiento</t>
  </si>
  <si>
    <t>Dias Mora</t>
  </si>
  <si>
    <t>Soporte Documento</t>
  </si>
  <si>
    <t>Valor Total</t>
  </si>
  <si>
    <t>Corte a:</t>
  </si>
  <si>
    <t>% frente a Activo</t>
  </si>
  <si>
    <t>Total por Deudor</t>
  </si>
  <si>
    <t>TOTAL ACTIVO</t>
  </si>
  <si>
    <t>Cédula</t>
  </si>
  <si>
    <t>Valor Contable</t>
  </si>
  <si>
    <t>Afectación Dominio</t>
  </si>
  <si>
    <t>Cédula o Nit</t>
  </si>
  <si>
    <t>Nombre Deudor</t>
  </si>
  <si>
    <t>Domicilio Deudor</t>
  </si>
  <si>
    <t>Objeto</t>
  </si>
  <si>
    <t>Tipo</t>
  </si>
  <si>
    <t>Objeto Acreencia</t>
  </si>
  <si>
    <t>Fecha Generación</t>
  </si>
  <si>
    <t>Soporte</t>
  </si>
  <si>
    <t>Valor Vencido</t>
  </si>
  <si>
    <t>% frente a pasivo</t>
  </si>
  <si>
    <t>TOTAL</t>
  </si>
  <si>
    <t>TOTAL PASIVO</t>
  </si>
  <si>
    <t>Total por Acreedor</t>
  </si>
  <si>
    <t>NIT O CÉDULA</t>
  </si>
  <si>
    <t>Periodo</t>
  </si>
  <si>
    <t>Nombre Socios</t>
  </si>
  <si>
    <t>% Participación</t>
  </si>
  <si>
    <t>Número de Cuenta</t>
  </si>
  <si>
    <t>RELACION CONTRATOS DE NATURALEZA LABORAL VIGENTES</t>
  </si>
  <si>
    <t>EMPLEADO</t>
  </si>
  <si>
    <t>CARGO</t>
  </si>
  <si>
    <t>INICIO CONTRATO</t>
  </si>
  <si>
    <t>DURACION</t>
  </si>
  <si>
    <t>SALARIO</t>
  </si>
  <si>
    <t>AUXILIO DE TRANSPORTE</t>
  </si>
  <si>
    <t>Nit / Cédula</t>
  </si>
  <si>
    <t>Demandante</t>
  </si>
  <si>
    <t>Objeto Demanda</t>
  </si>
  <si>
    <t>Juzgado</t>
  </si>
  <si>
    <t>Fecha Iniciación</t>
  </si>
  <si>
    <t>Valor Acreencia</t>
  </si>
  <si>
    <t>Valor Pretensión</t>
  </si>
  <si>
    <t>TOTAL ACTIVOS</t>
  </si>
  <si>
    <t>C.C. - Nit</t>
  </si>
  <si>
    <t>cuenta</t>
  </si>
  <si>
    <t>sub cuenta</t>
  </si>
  <si>
    <t>dias mora</t>
  </si>
  <si>
    <t>Telmex Colombia S.A.</t>
  </si>
  <si>
    <t>AV 68 N. 39 i -37 sur</t>
  </si>
  <si>
    <t xml:space="preserve">Serv. Telefónico Noviembre </t>
  </si>
  <si>
    <t>ctos y gtos x p</t>
  </si>
  <si>
    <t>Servicios Publicos</t>
  </si>
  <si>
    <t>Factura</t>
  </si>
  <si>
    <t>Gas Natural</t>
  </si>
  <si>
    <t>Calle 71 A Nª5 -38</t>
  </si>
  <si>
    <t>serv. Gas Natural</t>
  </si>
  <si>
    <t>ETB</t>
  </si>
  <si>
    <t>Carrera 78 H Nª 36 -65 sur</t>
  </si>
  <si>
    <t>Telefonía</t>
  </si>
  <si>
    <t xml:space="preserve">Telecomunicaciones S.A ESP </t>
  </si>
  <si>
    <t>Calle 31 No. 13 A 51</t>
  </si>
  <si>
    <t xml:space="preserve">Fijo </t>
  </si>
  <si>
    <t xml:space="preserve">Telefonía mes de Noviembre </t>
  </si>
  <si>
    <t>Global Inmobiliaria</t>
  </si>
  <si>
    <t>CRA 15 N. 100-69 OF 405</t>
  </si>
  <si>
    <t>Cánon Arrendamiento bod. Ago/2012</t>
  </si>
  <si>
    <t>Arriendo Bodega</t>
  </si>
  <si>
    <t>Fac. 1177</t>
  </si>
  <si>
    <t>Cánon Arrendamiento bod. Sept/2012</t>
  </si>
  <si>
    <t>Fac. 1211</t>
  </si>
  <si>
    <t>Cánon Arrendamiento bod. Oct/2012</t>
  </si>
  <si>
    <t>Fac. 351</t>
  </si>
  <si>
    <t>Cánon Arrendamiento bod. Nov/2012</t>
  </si>
  <si>
    <t>Niño Carlos</t>
  </si>
  <si>
    <t>Cra 21 A N. 61 B 10</t>
  </si>
  <si>
    <t>Arrendamiento Camioneta</t>
  </si>
  <si>
    <t>Arriendo Vehiculos</t>
  </si>
  <si>
    <t>Cta. Cobro</t>
  </si>
  <si>
    <t>Fonseca Oscar Alberto</t>
  </si>
  <si>
    <t>cra 69 D N.4 -28 sur</t>
  </si>
  <si>
    <t>Honorarios - Jefe Bodega</t>
  </si>
  <si>
    <t>Servicios de Personal</t>
  </si>
  <si>
    <t>Rojas Luis Eduardo</t>
  </si>
  <si>
    <t>Cra 78 Bis a  N. 65 sur 38</t>
  </si>
  <si>
    <t>Honorarios - Bodeguero</t>
  </si>
  <si>
    <t>Martinez Castro Lina</t>
  </si>
  <si>
    <t xml:space="preserve">Cra 93 B N. 72 - 42 Sur </t>
  </si>
  <si>
    <t>Honorarios - Destajo</t>
  </si>
  <si>
    <t>Ariza Morgan Katerine Milena</t>
  </si>
  <si>
    <t>CALLE 31 SUR Nº 52- A 50</t>
  </si>
  <si>
    <t>Rivera Daniel</t>
  </si>
  <si>
    <t>CRA 42 Nº 34-21</t>
  </si>
  <si>
    <t>Honorarios - Jefe de Produccion</t>
  </si>
  <si>
    <t>Zorro Yamith</t>
  </si>
  <si>
    <t>CLL 41 N§ 78-52 SUR</t>
  </si>
  <si>
    <t xml:space="preserve">Honorarios - Auxiliar de Camioneta </t>
  </si>
  <si>
    <t>Liquidación Prest. Sociales</t>
  </si>
  <si>
    <t>Obligaciones Laborales</t>
  </si>
  <si>
    <t>Prestaciones Sociales</t>
  </si>
  <si>
    <t>Liquidación</t>
  </si>
  <si>
    <t>Caballero Andrés</t>
  </si>
  <si>
    <t>CRA 80D Nº 47-74</t>
  </si>
  <si>
    <t>Acosta Carlos Antonio</t>
  </si>
  <si>
    <t>Cra 31 No. 53 B 14</t>
  </si>
  <si>
    <t xml:space="preserve">Honorarios - Mensajero </t>
  </si>
  <si>
    <t>Pulido Yuri Alexandra</t>
  </si>
  <si>
    <t>CLL 2 N§ 72 B 65 SUR</t>
  </si>
  <si>
    <t xml:space="preserve">Honorarios - ventas </t>
  </si>
  <si>
    <t>Riveros Diana</t>
  </si>
  <si>
    <t>Calle 6a No. 87 A 15 Bl 22 Apto 201</t>
  </si>
  <si>
    <t xml:space="preserve">Paca Carvajal Jose Armando </t>
  </si>
  <si>
    <t xml:space="preserve">Cra 2 a No.18-35 Sur </t>
  </si>
  <si>
    <t xml:space="preserve">Cta Cobro </t>
  </si>
  <si>
    <t>Melo Jhon</t>
  </si>
  <si>
    <t>Cra 89a No. 50 - 02 Sur Bosa Brasil</t>
  </si>
  <si>
    <t>Suárez Cesar</t>
  </si>
  <si>
    <t xml:space="preserve">Cra 55 No. 2 a 59 Barrio Galan </t>
  </si>
  <si>
    <t>Naranjo Carlos</t>
  </si>
  <si>
    <t>Cardona Henrry</t>
  </si>
  <si>
    <t xml:space="preserve">Cra 105 H No. 71 A 27 </t>
  </si>
  <si>
    <t>Ortiz Nicolay</t>
  </si>
  <si>
    <t xml:space="preserve">ya  se le cancelo </t>
  </si>
  <si>
    <t>Honorarios</t>
  </si>
  <si>
    <t>Yuri Alexandra Pulido</t>
  </si>
  <si>
    <t>Martinez Luz Adriana</t>
  </si>
  <si>
    <t>DIAG. 50 A No. 32-29 sur</t>
  </si>
  <si>
    <t>Segura Elizabeth</t>
  </si>
  <si>
    <t>Diag. 22b No. 38-76 - Bogotá</t>
  </si>
  <si>
    <t>Andrade Roberto Andrés</t>
  </si>
  <si>
    <t>Diag. 22b No. 38-76- Bogotá</t>
  </si>
  <si>
    <t>Andrade José Javier</t>
  </si>
  <si>
    <t xml:space="preserve">DIAN - </t>
  </si>
  <si>
    <t xml:space="preserve">Cra 8 No 6 - 64 </t>
  </si>
  <si>
    <t>Impuesto Renta 2011</t>
  </si>
  <si>
    <t>imptos x pag</t>
  </si>
  <si>
    <t>Renta</t>
  </si>
  <si>
    <t>Declaración</t>
  </si>
  <si>
    <t>Cra 8 No 6 - 65</t>
  </si>
  <si>
    <t>Retención Fuente 2012</t>
  </si>
  <si>
    <t>Retencion en la Fuente</t>
  </si>
  <si>
    <t>JV Refrigeraciones</t>
  </si>
  <si>
    <t xml:space="preserve">Aut. Medellin Km 1,5 Via Cota </t>
  </si>
  <si>
    <t>Proveedor</t>
  </si>
  <si>
    <t>proveedores</t>
  </si>
  <si>
    <t>servicios</t>
  </si>
  <si>
    <t>Fact. A-0712</t>
  </si>
  <si>
    <t>Reyca Corredores S.A.</t>
  </si>
  <si>
    <t>Calle 94 No. 11A-73 - Bogotá</t>
  </si>
  <si>
    <t>Servicios</t>
  </si>
  <si>
    <t>Fact. 7392</t>
  </si>
  <si>
    <t>Fact. 10182</t>
  </si>
  <si>
    <t>Fact. 10842</t>
  </si>
  <si>
    <t>Fact. 10843</t>
  </si>
  <si>
    <t>Fact. 11449</t>
  </si>
  <si>
    <t>Fact. 11405</t>
  </si>
  <si>
    <t>Fact. 12094</t>
  </si>
  <si>
    <t>Fact. 12095</t>
  </si>
  <si>
    <t>Fact. 13493</t>
  </si>
  <si>
    <t>Fact. 13526</t>
  </si>
  <si>
    <t>Fact. 15553</t>
  </si>
  <si>
    <t>Fact. 16141</t>
  </si>
  <si>
    <t>Gradesa S.A.</t>
  </si>
  <si>
    <t>COSTADO SUR YE DE CIENAGA</t>
  </si>
  <si>
    <t>proveedor MP</t>
  </si>
  <si>
    <t>Fact. 23022012</t>
  </si>
  <si>
    <t>Romeflex S.A.S.</t>
  </si>
  <si>
    <t>Cra. 72 M Bis No. 37A-25 Sur</t>
  </si>
  <si>
    <t>proveedor Emp.</t>
  </si>
  <si>
    <t>Fact. 5212</t>
  </si>
  <si>
    <t>Fact. 5464</t>
  </si>
  <si>
    <t>Fact. 5456</t>
  </si>
  <si>
    <t>Fact. 5465</t>
  </si>
  <si>
    <t>Fact. 5667</t>
  </si>
  <si>
    <t>Fact. 5794</t>
  </si>
  <si>
    <t>Fact. 5994</t>
  </si>
  <si>
    <t>Fact. 6094</t>
  </si>
  <si>
    <t>Fact. 6276</t>
  </si>
  <si>
    <t>Fact. 6609</t>
  </si>
  <si>
    <t>García Agapito</t>
  </si>
  <si>
    <t>Calle 42 A Bis Sur No. 89C-15</t>
  </si>
  <si>
    <t>Servicio de transporte</t>
  </si>
  <si>
    <t>Transporte</t>
  </si>
  <si>
    <t>Cta. Cobro 009</t>
  </si>
  <si>
    <t>Lacteos San Jorge</t>
  </si>
  <si>
    <t>Diag. 27 Sur No. 34-32</t>
  </si>
  <si>
    <t>Fac. 30673</t>
  </si>
  <si>
    <t>Miguel Amaya Salomon</t>
  </si>
  <si>
    <t xml:space="preserve">cra 27  N 68 - 79 </t>
  </si>
  <si>
    <t>Alico</t>
  </si>
  <si>
    <t>Cll 9 N. 68 - 71 sur</t>
  </si>
  <si>
    <t xml:space="preserve">Rigoberto Castro </t>
  </si>
  <si>
    <t xml:space="preserve">calle 30 N 11 - 158 </t>
  </si>
  <si>
    <t xml:space="preserve">Lisdey Lucero Gonzales Piñeros </t>
  </si>
  <si>
    <t xml:space="preserve">cra 106 A N. 71 A 10 </t>
  </si>
  <si>
    <t xml:space="preserve">Honorarios Contadora </t>
  </si>
  <si>
    <t>Ciacomeq S.A.S</t>
  </si>
  <si>
    <t xml:space="preserve">Cra 63 N. 5A-85 </t>
  </si>
  <si>
    <t xml:space="preserve">Proveedor Insumos </t>
  </si>
  <si>
    <t>Insumos Prod</t>
  </si>
  <si>
    <t xml:space="preserve">CHEQUE </t>
  </si>
  <si>
    <t>Asesores Tributarios</t>
  </si>
  <si>
    <t xml:space="preserve">crr 22 A  N. 7- 10 sur </t>
  </si>
  <si>
    <t xml:space="preserve">Honorarios Revisoria Fiscal </t>
  </si>
  <si>
    <t xml:space="preserve">German Alberto Hernandez Rodriguez </t>
  </si>
  <si>
    <t xml:space="preserve">Cra 48 B N. 72 C 29 Sur </t>
  </si>
  <si>
    <t>Milk And Milk</t>
  </si>
  <si>
    <t>Cll 31 bis N. 68 I - 32</t>
  </si>
  <si>
    <t>Proveedores</t>
  </si>
  <si>
    <t>proveedor PT</t>
  </si>
  <si>
    <t xml:space="preserve">Aurora Diaz </t>
  </si>
  <si>
    <t xml:space="preserve">CLL 71 A N. 75 - 55 </t>
  </si>
  <si>
    <t xml:space="preserve">Camilo Perez </t>
  </si>
  <si>
    <t xml:space="preserve">Ubate Km-1 via lenguasaque </t>
  </si>
  <si>
    <t>cheque</t>
  </si>
  <si>
    <t xml:space="preserve">81J </t>
  </si>
  <si>
    <t xml:space="preserve">Carlos Ruiz </t>
  </si>
  <si>
    <t>Km 0,5 Via Ubate Barrio San Ignacio</t>
  </si>
  <si>
    <t xml:space="preserve">Lacteos Del valle Ubate </t>
  </si>
  <si>
    <t>Km 0.5 via ubate Brr San Ignacio</t>
  </si>
  <si>
    <t>Milton Roncancio</t>
  </si>
  <si>
    <t>Cll 8 bis D N. 81 B 06</t>
  </si>
  <si>
    <t>Trans Log PYM LTDA</t>
  </si>
  <si>
    <t xml:space="preserve">crr 72 k N. 37 g - 23 sur </t>
  </si>
  <si>
    <t xml:space="preserve">Via Lactea Caqueta </t>
  </si>
  <si>
    <t>Cra 64 H N. 70 - 18</t>
  </si>
  <si>
    <t>Jose Valerio Huertas</t>
  </si>
  <si>
    <t xml:space="preserve">Cra 87 N. 57 B - 32 </t>
  </si>
  <si>
    <t>Edgar Enrique Rojas Rojas</t>
  </si>
  <si>
    <t xml:space="preserve">Cll 53 sur N. 81 I 32 </t>
  </si>
  <si>
    <t xml:space="preserve">Alimentos DAM </t>
  </si>
  <si>
    <t xml:space="preserve">cll 64 F N. 98 - 48 </t>
  </si>
  <si>
    <t>Laboral</t>
  </si>
  <si>
    <t>Prima de Servicios</t>
  </si>
  <si>
    <t>Prima junio</t>
  </si>
  <si>
    <t xml:space="preserve">Fabio Hidalgo Escobar </t>
  </si>
  <si>
    <t>Calle 31 F No. 21 b 04 Sur</t>
  </si>
  <si>
    <t>Sueldo 2da q nov</t>
  </si>
  <si>
    <t xml:space="preserve">Alberto Saravena </t>
  </si>
  <si>
    <t>Diag 47 Sur N. 55-42</t>
  </si>
  <si>
    <t xml:space="preserve">Inversiones Naturaleza Del Campo </t>
  </si>
  <si>
    <t>CALLE 20C N§ 97-75</t>
  </si>
  <si>
    <t xml:space="preserve">Cheque </t>
  </si>
  <si>
    <t xml:space="preserve">Carvajal Tecnologia y Servicios </t>
  </si>
  <si>
    <t>AV EL DORADO N§ 90-10</t>
  </si>
  <si>
    <t xml:space="preserve">Jorge Alberto Ospina </t>
  </si>
  <si>
    <t>NO TIENE DIRECCION</t>
  </si>
  <si>
    <t>Laboratorio y Consultorio S.A.S.</t>
  </si>
  <si>
    <t>CALLE 26 N§ 73-14</t>
  </si>
  <si>
    <t>COLFURPLAS LTDA</t>
  </si>
  <si>
    <t>CR 68 (AV. C/DAD CALI) N§ 5A 56</t>
  </si>
  <si>
    <t>ACEROS INOXIDABLES ACINOX</t>
  </si>
  <si>
    <t>CLLE 18 N§ 22-65</t>
  </si>
  <si>
    <t>CENTRO DIESEL</t>
  </si>
  <si>
    <t>CLLE 13 N§ 68B-11</t>
  </si>
  <si>
    <t>TECNICENTRO AUTO RUTA DISMACOR S.A</t>
  </si>
  <si>
    <t>CALLE 13 No. 62 - 54</t>
  </si>
  <si>
    <t>RODRIGUEZ FRANCISCO H.</t>
  </si>
  <si>
    <t>CRA 69 B No. 21 - 02</t>
  </si>
  <si>
    <t>prestamos a particulares</t>
  </si>
  <si>
    <t xml:space="preserve">Villas </t>
  </si>
  <si>
    <t xml:space="preserve">Lacteos Ideal </t>
  </si>
  <si>
    <t xml:space="preserve">Cll 4 N. 5 A - 35 </t>
  </si>
  <si>
    <t xml:space="preserve">Roberto Jimenez </t>
  </si>
  <si>
    <t>CRA 1B N§ 10-77</t>
  </si>
  <si>
    <t>Cheque</t>
  </si>
  <si>
    <t>TAMAYO FIERRO AGUSTIN</t>
  </si>
  <si>
    <t>WISA LUIS ALBERTO</t>
  </si>
  <si>
    <t>AV 15 N. 123-39 OF.207</t>
  </si>
  <si>
    <t>prestamo Particular</t>
  </si>
  <si>
    <t>AV 15 N. 123-39 OF.208</t>
  </si>
  <si>
    <t>ARIAS CONTRERAS MYRIAM SORAYA</t>
  </si>
  <si>
    <t>CR 8 A 153 51</t>
  </si>
  <si>
    <t xml:space="preserve">Asesoria </t>
  </si>
  <si>
    <t>FONSECA LUIS ERNESTO</t>
  </si>
  <si>
    <t>CALLE 93 N.  19-50</t>
  </si>
  <si>
    <t xml:space="preserve">Cuentas </t>
  </si>
  <si>
    <t>ANDRADE SEGURA ROBERTO ANDRES</t>
  </si>
  <si>
    <t>CRA 68 N NO. 31-77</t>
  </si>
  <si>
    <t>Nomina</t>
  </si>
  <si>
    <t>Banco Bogota</t>
  </si>
  <si>
    <t>Calle 36 Sur No.73 D 22</t>
  </si>
  <si>
    <t>Crédito 92551000797</t>
  </si>
  <si>
    <t>oblig financ</t>
  </si>
  <si>
    <t>Pagaré</t>
  </si>
  <si>
    <t>Crédito 00153320992</t>
  </si>
  <si>
    <t>Crédito</t>
  </si>
  <si>
    <t>Crédito 00155418721</t>
  </si>
  <si>
    <t>Sobregiro</t>
  </si>
  <si>
    <t>SOBREGIRO</t>
  </si>
  <si>
    <t>Tar. Créd.</t>
  </si>
  <si>
    <t>contrato</t>
  </si>
  <si>
    <t>Banco av villas</t>
  </si>
  <si>
    <t>calle 13 Nº 28 - 99</t>
  </si>
  <si>
    <t>CREDITOS</t>
  </si>
  <si>
    <t>BANCOLOMBIA</t>
  </si>
  <si>
    <t>carrea 59 A Nº 79 -30</t>
  </si>
  <si>
    <t>Crédito 710083451</t>
  </si>
  <si>
    <t>Crédito 710083550</t>
  </si>
  <si>
    <t>Crédito 710083590</t>
  </si>
  <si>
    <t>Crédito 710083673</t>
  </si>
  <si>
    <t>Crédito 710083714</t>
  </si>
  <si>
    <t>Crédito 6860080830</t>
  </si>
  <si>
    <t>Crédito 6860081056</t>
  </si>
  <si>
    <t>Crédito 7181011010</t>
  </si>
  <si>
    <t>Crédito 7181011051</t>
  </si>
  <si>
    <t>BBVA</t>
  </si>
  <si>
    <t>CALLE 166 No. 21-68</t>
  </si>
  <si>
    <t>BANCOLDEX</t>
  </si>
  <si>
    <t>Calle 28 No. 13-A 15</t>
  </si>
  <si>
    <t xml:space="preserve">PICHINCHA </t>
  </si>
  <si>
    <t>Calle 35 sur #78A-12</t>
  </si>
  <si>
    <t>DISTRIBUIDORA/HECTOR QUINTERO MOSQR</t>
  </si>
  <si>
    <t>CRA 68 NO. 31-77</t>
  </si>
  <si>
    <t>MARIA FERNANDA SALAS</t>
  </si>
  <si>
    <t>Av calle 25 No. 27 D 87</t>
  </si>
  <si>
    <t>RAMIREZ GLORIA PATRICIA</t>
  </si>
  <si>
    <t xml:space="preserve">Av Antonio Nariño nO. 33 - 50 Torre 2 Ent 3 Apto 101 </t>
  </si>
  <si>
    <t>JOSE CARDENAS</t>
  </si>
  <si>
    <t>Cra 38 nO., 72 q 28 sur</t>
  </si>
  <si>
    <t xml:space="preserve">FRUTOS DEL DIA E U </t>
  </si>
  <si>
    <t>Cra 13 A No. 11 - 28 faca</t>
  </si>
  <si>
    <t>MARCELA ALARCON</t>
  </si>
  <si>
    <t>Cra 21 A No. 45 A 40</t>
  </si>
  <si>
    <t>COMPA¥IA COLOMBIANA DE LACTEOS SAN JORGE</t>
  </si>
  <si>
    <t>DIAG. 27 BSUR N§  34-32</t>
  </si>
  <si>
    <t>LACTEOS SAN SEBASTIAN</t>
  </si>
  <si>
    <t>LACTEOS LA VEGUITA / RICARDO HERNANDEZ</t>
  </si>
  <si>
    <t>CHEQUE</t>
  </si>
  <si>
    <t>CALLE 7 No. 6-27 la Calera</t>
  </si>
  <si>
    <t>DISTRIBUIDORA EL ÉXITO 7 MILTON RONCANCIO</t>
  </si>
  <si>
    <t>CL 8 BIS No. 81 B 06</t>
  </si>
  <si>
    <t>29.181.915.5</t>
  </si>
  <si>
    <t xml:space="preserve">LACTEOS SAN JOSE </t>
  </si>
  <si>
    <t>CALLE 18 B No 24 -93</t>
  </si>
  <si>
    <t>Leasing financiero No. 33531074890</t>
  </si>
  <si>
    <t>EPS</t>
  </si>
  <si>
    <t>F. PENSIONES</t>
  </si>
  <si>
    <t>ARP</t>
  </si>
  <si>
    <t>Fecha de Generación</t>
  </si>
  <si>
    <t>Fecha Termenación Crédito</t>
  </si>
  <si>
    <t>RELACION  CAPITAL SOCIAL</t>
  </si>
  <si>
    <t>No</t>
  </si>
  <si>
    <t>RELACION ANTICIPOS Y AVANCES - UNIONES TEMPORALES</t>
  </si>
  <si>
    <t>RELACION ANTICIPOS Y AVANCES - TRABAJADORES</t>
  </si>
  <si>
    <t>TOTAL ANTICIPOS Y AVANCES</t>
  </si>
  <si>
    <t>RELACION OBLIGACIONES VENCIDAS IMPUESTOS, GRAVÁMENES Y TASAS</t>
  </si>
  <si>
    <t>RELACION ANTICIPO Y AVANCES - A CONTRATISTAS</t>
  </si>
  <si>
    <t>RELACION ANTICIPOS Y AVANCES - A TERCEROS</t>
  </si>
  <si>
    <t>Numero de la Obligacion</t>
  </si>
  <si>
    <t>Dias de Mora</t>
  </si>
  <si>
    <t>DIRECCION DE IMPUESTOS Y ADUANAS NACIONALES -DIAN</t>
  </si>
  <si>
    <t>RENTA</t>
  </si>
  <si>
    <t>SECRETARIA DE HACIENDA DISTRITAL</t>
  </si>
  <si>
    <t>ID</t>
  </si>
  <si>
    <t>carrera 8 Nº 6C - 38 Edificio San Agustín</t>
  </si>
  <si>
    <t>Avenida Calle 17 No 65B-95</t>
  </si>
  <si>
    <t>ANTONIO RODRIGUEZ</t>
  </si>
  <si>
    <t>CC-000092</t>
  </si>
  <si>
    <t>RAMOS GUILLERMO</t>
  </si>
  <si>
    <t>NA-000008</t>
  </si>
  <si>
    <t>NA-000009</t>
  </si>
  <si>
    <t>OI-000035</t>
  </si>
  <si>
    <t>RODRIGUEZ RODRIGUEZ MARTHA LAUDICES</t>
  </si>
  <si>
    <t>CC-000057</t>
  </si>
  <si>
    <t xml:space="preserve">Pagare </t>
  </si>
  <si>
    <t>ASISTECNING LTDA</t>
  </si>
  <si>
    <t>Fecha Documento</t>
  </si>
  <si>
    <t>Fecha de Vencimiento</t>
  </si>
  <si>
    <t>RELACION OBLIGACIONES - COSTOS Y GASTOS POR PAGAR</t>
  </si>
  <si>
    <t>MARIA SANDRA DEVIVERO DE CASTRO</t>
  </si>
  <si>
    <t>DE-000842</t>
  </si>
  <si>
    <t>DE-000556</t>
  </si>
  <si>
    <t>DE-000553</t>
  </si>
  <si>
    <t>DE-000574</t>
  </si>
  <si>
    <t>DE-000588</t>
  </si>
  <si>
    <t>DE-000602</t>
  </si>
  <si>
    <t>DE-000615</t>
  </si>
  <si>
    <t>ALMONACID PRIETO ALVARO</t>
  </si>
  <si>
    <t>DE-000843</t>
  </si>
  <si>
    <t>TEST CLEAN E.U.</t>
  </si>
  <si>
    <t>CP-002037</t>
  </si>
  <si>
    <t>CAMPOS ANGELA ADRIAN</t>
  </si>
  <si>
    <t>DE-000866</t>
  </si>
  <si>
    <t>NIETO GUERRERO ALFRE</t>
  </si>
  <si>
    <t>DE-000864</t>
  </si>
  <si>
    <t>DE-000865</t>
  </si>
  <si>
    <t>DE-000863</t>
  </si>
  <si>
    <t>QUINTERO MONSALVE MI</t>
  </si>
  <si>
    <t xml:space="preserve">RIA ROZO JUAN DAVI  </t>
  </si>
  <si>
    <t>ORTEGA ANGARITA ANTO</t>
  </si>
  <si>
    <t>DE-000862</t>
  </si>
  <si>
    <t>Año</t>
  </si>
  <si>
    <t>DIRECCION DE IMPUESTOS Y ADUANAS NACIONALES DIAN</t>
  </si>
  <si>
    <t>BOGOTA</t>
  </si>
  <si>
    <t>IVA</t>
  </si>
  <si>
    <t>ICA</t>
  </si>
  <si>
    <t>RETEFUENTE</t>
  </si>
  <si>
    <t>CREE</t>
  </si>
  <si>
    <t>CANTIDAD</t>
  </si>
  <si>
    <t>MARCA</t>
  </si>
  <si>
    <t>JORGE GIL GUTIERREZ</t>
  </si>
  <si>
    <t>LIZCANO BERNAL MARIA ANGELICA</t>
  </si>
  <si>
    <t>MARIN FERRUCHO LISSETTE MAYERLY</t>
  </si>
  <si>
    <t>NO-008185</t>
  </si>
  <si>
    <t>NO-008228</t>
  </si>
  <si>
    <t>NO-008406</t>
  </si>
  <si>
    <t>NO-008524</t>
  </si>
  <si>
    <t>NO-008558</t>
  </si>
  <si>
    <t>NO-008664</t>
  </si>
  <si>
    <t>NO-008774</t>
  </si>
  <si>
    <t>NO-008875</t>
  </si>
  <si>
    <t>NO-009001</t>
  </si>
  <si>
    <t>NO-008958</t>
  </si>
  <si>
    <t>CAFESALUD E.P.S</t>
  </si>
  <si>
    <t>APORTES E P S DIC 2013</t>
  </si>
  <si>
    <t>APORTES E P S ENE 2014</t>
  </si>
  <si>
    <t>APORTES E P S FEB 2014</t>
  </si>
  <si>
    <t>APORTES E P S MAR 2014</t>
  </si>
  <si>
    <t>APORTES E P S ABR 2014</t>
  </si>
  <si>
    <t>APORTES E P S MAY 2014</t>
  </si>
  <si>
    <t>APORTES E P S JUN 2014</t>
  </si>
  <si>
    <t>APORTES E P S JUL 2014</t>
  </si>
  <si>
    <t>PORVENIR</t>
  </si>
  <si>
    <t>APORTES FONDO DE PENSIONADOS DIC 2013</t>
  </si>
  <si>
    <t>APORTES FONDO DE PENSIONADOS ENE 2014</t>
  </si>
  <si>
    <t>APORTES FONDO DE PENSIONADOS FEB 2014</t>
  </si>
  <si>
    <t>APORTES FONDO DE PENSIONADOS MAR 2014</t>
  </si>
  <si>
    <t>APORTES FONDO DE PENSIONADOS ABR 2014</t>
  </si>
  <si>
    <t>APORTES FONDO DE PENSIONADOS MAY 2014</t>
  </si>
  <si>
    <t>APORTES FONDO DE PENSIONADOS JUN 2014</t>
  </si>
  <si>
    <t>APORTES FONDO DE PENSIONADOS JUL 2014</t>
  </si>
  <si>
    <t>PROTECCION PENSIONESY CESANTIAS</t>
  </si>
  <si>
    <t>APORTES E P S NOV 2012</t>
  </si>
  <si>
    <t>HORIZONTE PENSIONES YCESANTIAS</t>
  </si>
  <si>
    <t>SALUD COOP</t>
  </si>
  <si>
    <t>FAMISANAR E.P.S</t>
  </si>
  <si>
    <t>CRUZ BLANCA S.A</t>
  </si>
  <si>
    <t>APORTES E P S ENE 2012</t>
  </si>
  <si>
    <t>CLIENTE</t>
  </si>
  <si>
    <t>CIUDAD</t>
  </si>
  <si>
    <t>DOCUMENTO</t>
  </si>
  <si>
    <t>PULIDO RODROGIEZ JOSE ENRIQUE</t>
  </si>
  <si>
    <t>SMC MASTER</t>
  </si>
  <si>
    <t>CRA 69 BIS  31 113 SUR</t>
  </si>
  <si>
    <t>FACTURA No 18579</t>
  </si>
  <si>
    <t>FACTURA No 18659</t>
  </si>
  <si>
    <t>FACTURA No 077</t>
  </si>
  <si>
    <t>FACTURA No 087</t>
  </si>
  <si>
    <t>800034626-9</t>
  </si>
  <si>
    <t xml:space="preserve">PERMAQUIM S.A.S </t>
  </si>
  <si>
    <t>Cra 69 B No 22 44 SUR</t>
  </si>
  <si>
    <t>FACTURA No 99531</t>
  </si>
  <si>
    <t>830120839-8</t>
  </si>
  <si>
    <t>MULTISUMINISTROS INDUSTRIALES S.A.S</t>
  </si>
  <si>
    <t>TRANS 22 No 17 -22 PALOQUEMAO</t>
  </si>
  <si>
    <t>FACTURA No 57655</t>
  </si>
  <si>
    <t>FACTURA No 58418</t>
  </si>
  <si>
    <t>800179761-8</t>
  </si>
  <si>
    <t xml:space="preserve">RESISTENCIAS RODHER S.A.S </t>
  </si>
  <si>
    <t xml:space="preserve">Cra 67 No 11 - 26 </t>
  </si>
  <si>
    <t>FACTURA No 86131</t>
  </si>
  <si>
    <t>FACTURA No 85640</t>
  </si>
  <si>
    <t>FACTURA No 85283</t>
  </si>
  <si>
    <t>FACTURA No 85096</t>
  </si>
  <si>
    <t>FACTURA No 85008</t>
  </si>
  <si>
    <t>FACTURA No 84906</t>
  </si>
  <si>
    <t>FACTURA No 84774</t>
  </si>
  <si>
    <t>FACTURA No 84602</t>
  </si>
  <si>
    <t>FACTURA No 84596</t>
  </si>
  <si>
    <t>FACTURA No 84586</t>
  </si>
  <si>
    <t>FACTURA No 84532</t>
  </si>
  <si>
    <t>FACTURA No 84355</t>
  </si>
  <si>
    <t>FACTURA No 84161</t>
  </si>
  <si>
    <t>FACTURA No 84160</t>
  </si>
  <si>
    <t>FACTURA No 84057</t>
  </si>
  <si>
    <t>FACTURA No 84056</t>
  </si>
  <si>
    <t>FACTURA No 84019</t>
  </si>
  <si>
    <t>FACTURA No 84018</t>
  </si>
  <si>
    <t>FACTURA No 84017</t>
  </si>
  <si>
    <t>830031442-6</t>
  </si>
  <si>
    <t>Cra 69 37 b 16 SUR</t>
  </si>
  <si>
    <t>FACTURA  No 2740</t>
  </si>
  <si>
    <t>FACTURA No 2772</t>
  </si>
  <si>
    <t>FACTURA No 2793</t>
  </si>
  <si>
    <t>FACTURA No 2805</t>
  </si>
  <si>
    <t>FACTURA No 2825</t>
  </si>
  <si>
    <t>FACTURA No 2832</t>
  </si>
  <si>
    <t>830124585-0</t>
  </si>
  <si>
    <t>CROMAPACK LTDA</t>
  </si>
  <si>
    <t>CALLE 9A SUR  68D 12</t>
  </si>
  <si>
    <t xml:space="preserve">ELABORACION DE CIRELES </t>
  </si>
  <si>
    <t>FACTURA No 16218</t>
  </si>
  <si>
    <t>FACTURA No 16219</t>
  </si>
  <si>
    <t>FACTURA No 16357</t>
  </si>
  <si>
    <t>FACTURA No 16358</t>
  </si>
  <si>
    <t>FACTURA No 16367</t>
  </si>
  <si>
    <t>FACTURA No 16366</t>
  </si>
  <si>
    <t>FACTURA No 16288</t>
  </si>
  <si>
    <t>FACTURA No 16398</t>
  </si>
  <si>
    <t>FACTURA No 16318</t>
  </si>
  <si>
    <t>FACTURA No 16540</t>
  </si>
  <si>
    <t>FACTURA No 16539</t>
  </si>
  <si>
    <t>FACTURA No 16567</t>
  </si>
  <si>
    <t>FACTURA No 16566</t>
  </si>
  <si>
    <t>FACTURA No 16664</t>
  </si>
  <si>
    <t>FACTURA No 16665</t>
  </si>
  <si>
    <t>800147371-1</t>
  </si>
  <si>
    <t>CAMARPLAST Y CIA LDA</t>
  </si>
  <si>
    <t>CRA 34 12B 41</t>
  </si>
  <si>
    <t>FACTURA No 51414</t>
  </si>
  <si>
    <t>FACTURA No 51466</t>
  </si>
  <si>
    <t>FACTURA No 51481</t>
  </si>
  <si>
    <t>FACTURA No 51449</t>
  </si>
  <si>
    <t>FACTURA No 51515</t>
  </si>
  <si>
    <t>FACTURA No 51559</t>
  </si>
  <si>
    <t>FACTURA No 51585</t>
  </si>
  <si>
    <t>FACTURA No 51610</t>
  </si>
  <si>
    <t>FACTURA No 51654</t>
  </si>
  <si>
    <t>FACTURA No 51672</t>
  </si>
  <si>
    <t>FACTURA No 51700</t>
  </si>
  <si>
    <t>FACTURA No 51753</t>
  </si>
  <si>
    <t>FACTURA No 51782</t>
  </si>
  <si>
    <t>FACTURA No 51812</t>
  </si>
  <si>
    <t>FACTURA No 51844</t>
  </si>
  <si>
    <t>RUIZ TRIVIÑO CARLOS HERNAN</t>
  </si>
  <si>
    <t>Ciudad</t>
  </si>
  <si>
    <t>TOTAL CAPITAL</t>
  </si>
  <si>
    <t xml:space="preserve">  </t>
  </si>
  <si>
    <t>BIEN</t>
  </si>
  <si>
    <t>UBICACIÓN</t>
  </si>
  <si>
    <t>Nit. o Cedula</t>
  </si>
  <si>
    <t>Nº</t>
  </si>
  <si>
    <t>NOTA ACLARATORIA</t>
  </si>
  <si>
    <t>INVENTARIO DE ACTIVOS - DISPONIBLE</t>
  </si>
  <si>
    <t>INVENTARIO DE ACTIVOS - ACTIVOS FIJOS</t>
  </si>
  <si>
    <t>INVENTARIO DE PASIVOS - PROVEEDORES</t>
  </si>
  <si>
    <t>ITEM</t>
  </si>
  <si>
    <t>DESCRIPCION</t>
  </si>
  <si>
    <t>VALOR ACTUAL</t>
  </si>
  <si>
    <t>SERIE</t>
  </si>
  <si>
    <t>TOTAL BENEFICIOS A EMPLEADOS</t>
  </si>
  <si>
    <t>INVENTARIO DE PASIVOS  - BENEFICIOS A EMPLEADOS - OBLIGACIONES LABORALES</t>
  </si>
  <si>
    <t>TOTAL CUENTAS POR COBRAR CLIENTES</t>
  </si>
  <si>
    <t>Domicilio  Acreedor</t>
  </si>
  <si>
    <t>CONCEPTO</t>
  </si>
  <si>
    <t>PROVEEDOR</t>
  </si>
  <si>
    <t>NIT</t>
  </si>
  <si>
    <t>NOMBRE</t>
  </si>
  <si>
    <t>VENCIMIENTO</t>
  </si>
  <si>
    <t>ENTIDAD</t>
  </si>
  <si>
    <t>DIRECCIÓN</t>
  </si>
  <si>
    <t>ESTADO</t>
  </si>
  <si>
    <t>FECHA DE ORIGEN</t>
  </si>
  <si>
    <t>Concepto</t>
  </si>
  <si>
    <t>Fecha de Origen deuda</t>
  </si>
  <si>
    <t>Direccion</t>
  </si>
  <si>
    <t>Denominación</t>
  </si>
  <si>
    <t>NIT o C.C.</t>
  </si>
  <si>
    <t>Origen deuda</t>
  </si>
  <si>
    <t>Vencimiento</t>
  </si>
  <si>
    <t>TOTAL OTRAS CUENTAS Y GASTOS POR PAGAR</t>
  </si>
  <si>
    <t>TOTAL POR ACREEDOR</t>
  </si>
  <si>
    <t>TOTAL POR DEUDOR</t>
  </si>
  <si>
    <t>FECHA</t>
  </si>
  <si>
    <t>VALOR</t>
  </si>
  <si>
    <t>TOTAL ACTIVOS DIFERIDOS</t>
  </si>
  <si>
    <t>SUB TOTAL</t>
  </si>
  <si>
    <t>TOTAL OBLIGACIONES FINANCIERAS DEUDAS A LARGO PLAZO - CAPITAL</t>
  </si>
  <si>
    <t>Nº Acciones</t>
  </si>
  <si>
    <t>INVENTARIO DE PASIVOS - COSTOS Y GASTOS POR PAGAR -IMPUESTOS, GRAVÁMENES Y TASAS CORRIENTES</t>
  </si>
  <si>
    <t>TOTAL COSTOS Y GASTOS POR PAGAR - IMPUESTOS, GRAVÁMENES Y TASAS CORRIENTES</t>
  </si>
  <si>
    <t>PASIVOS - ANTICIPOS RECIBIDOS DE CLIENTES</t>
  </si>
  <si>
    <t xml:space="preserve">INVENTARIO DE ACTIVOS - CUENTAS POR COBRAR CLIENTES </t>
  </si>
  <si>
    <t>INVENTARIO DE ACTIVOS - CUENTAS POR COBRAR SOCIOS</t>
  </si>
  <si>
    <t>INVENTARIO DE ACTIVOS - OTRAS CUENTAS POR COBRAR</t>
  </si>
  <si>
    <t>TOTAL OTRAS CUENTAS POR COBRAR</t>
  </si>
  <si>
    <t>PROPIEDAD PLANTA Y EQUIPO - TERRENOS</t>
  </si>
  <si>
    <t>MATRICULA INMOBILIARIA</t>
  </si>
  <si>
    <t xml:space="preserve">DIRECCION </t>
  </si>
  <si>
    <t xml:space="preserve">LIMITACION DE DOMINIO </t>
  </si>
  <si>
    <t>GRAVAMEN</t>
  </si>
  <si>
    <t>PROPIEDAD PLANTA Y EQUIPO - CONSTRUCCIONES Y EDIFICACIONES</t>
  </si>
  <si>
    <t>TOTAL TERRENOS</t>
  </si>
  <si>
    <t>TOTAL CONSTRUCCIONES Y EDIFICACIONES</t>
  </si>
  <si>
    <t xml:space="preserve">TOTAL EQUIPOS DE COMPUTO Y OFICINA </t>
  </si>
  <si>
    <t>PROPIEDAD PLANTA Y EQUIPO -  FLOTA Y EQUIPOS DE TRANSPORTE</t>
  </si>
  <si>
    <t>TOTAL FLOTA Y EQUIPOS DE TRANSPORTE</t>
  </si>
  <si>
    <t>LA NOTA COLOMBIA SAS</t>
  </si>
  <si>
    <t>NIT 901233167-1</t>
  </si>
  <si>
    <t>CUCUTA</t>
  </si>
  <si>
    <t>AJOVER DARNEL SAS</t>
  </si>
  <si>
    <t>860013771-7</t>
  </si>
  <si>
    <t>TRANSVERSAL 93 N° 65A-30 11001 - Bogota D.C.</t>
  </si>
  <si>
    <t>ANCLA Y VIENTO SAS</t>
  </si>
  <si>
    <t>830026818-1</t>
  </si>
  <si>
    <t>CRA 116 N° 22H - 31 Bogota D.C.</t>
  </si>
  <si>
    <t>ANDRES FELIPE DUARTE CARRILLO</t>
  </si>
  <si>
    <t>1010090258-5</t>
  </si>
  <si>
    <t>MZ 5 CASA 19 LA CAMPIÑA Los Patios</t>
  </si>
  <si>
    <t>FCDSE8812</t>
  </si>
  <si>
    <t>FCDSE9010</t>
  </si>
  <si>
    <t>ARTE IMPRESO CUCUTA S.A.S</t>
  </si>
  <si>
    <t>900582639-7</t>
  </si>
  <si>
    <t>AI2881</t>
  </si>
  <si>
    <t>AI2891</t>
  </si>
  <si>
    <t>AI2893</t>
  </si>
  <si>
    <t>AI2904</t>
  </si>
  <si>
    <t>AI2909</t>
  </si>
  <si>
    <t>AI2959</t>
  </si>
  <si>
    <t>AI2960</t>
  </si>
  <si>
    <t>AI2975</t>
  </si>
  <si>
    <t>AI2990</t>
  </si>
  <si>
    <t>AI3034</t>
  </si>
  <si>
    <t>AI3042</t>
  </si>
  <si>
    <t>AI3048</t>
  </si>
  <si>
    <t>AI3053</t>
  </si>
  <si>
    <t>AI3062</t>
  </si>
  <si>
    <t>AI3065</t>
  </si>
  <si>
    <t>AI3078</t>
  </si>
  <si>
    <t>AI3084</t>
  </si>
  <si>
    <t>AI3099</t>
  </si>
  <si>
    <t>AI3109</t>
  </si>
  <si>
    <t>AI3124</t>
  </si>
  <si>
    <t>AI3129</t>
  </si>
  <si>
    <t>AI3151</t>
  </si>
  <si>
    <t>AI3172</t>
  </si>
  <si>
    <t>AI3186</t>
  </si>
  <si>
    <t>AI3192</t>
  </si>
  <si>
    <t>AI3205</t>
  </si>
  <si>
    <t>AI3244</t>
  </si>
  <si>
    <t>AI3267</t>
  </si>
  <si>
    <t>AI3301</t>
  </si>
  <si>
    <t>AI3309</t>
  </si>
  <si>
    <t>AI3322</t>
  </si>
  <si>
    <t>AI3329</t>
  </si>
  <si>
    <t>AI3336</t>
  </si>
  <si>
    <t>AI3391</t>
  </si>
  <si>
    <t>CLL 15  2  56  BRR LA PLAYA</t>
  </si>
  <si>
    <t>ATLANTIC FS SAS</t>
  </si>
  <si>
    <t>1660139299</t>
  </si>
  <si>
    <t>1660139696</t>
  </si>
  <si>
    <t>1660140096</t>
  </si>
  <si>
    <t>1660140114</t>
  </si>
  <si>
    <t>1660140438</t>
  </si>
  <si>
    <t>1660140439</t>
  </si>
  <si>
    <t>1660141138</t>
  </si>
  <si>
    <t>1660141254</t>
  </si>
  <si>
    <t>1660141255</t>
  </si>
  <si>
    <t>1660141997</t>
  </si>
  <si>
    <t>1660142449</t>
  </si>
  <si>
    <t>1660142466</t>
  </si>
  <si>
    <t>1660142467</t>
  </si>
  <si>
    <t>1660144285</t>
  </si>
  <si>
    <t>900040299-0</t>
  </si>
  <si>
    <t>AVENIDA 5 NRO 2 47 CENTRO</t>
  </si>
  <si>
    <t>AVSA S.A</t>
  </si>
  <si>
    <t>890201881-4</t>
  </si>
  <si>
    <t>70979683</t>
  </si>
  <si>
    <t>CENTRO COMERCIAL MAYORISTAS LOCAL 1 REDOMA SAN MATEO</t>
  </si>
  <si>
    <t>MEDELLIN</t>
  </si>
  <si>
    <t>CARLOS ARTURO PEÑA ARDILA</t>
  </si>
  <si>
    <t>13467003-4</t>
  </si>
  <si>
    <t>CLL 22AN #18E-59 NIZA</t>
  </si>
  <si>
    <t>CARNES FINAS LOS NOVILLOS SAS</t>
  </si>
  <si>
    <t>900585295-0</t>
  </si>
  <si>
    <t>CARNES RAFIKO S.A.S</t>
  </si>
  <si>
    <t>901430521-9</t>
  </si>
  <si>
    <t>4166</t>
  </si>
  <si>
    <t>FE4188</t>
  </si>
  <si>
    <t>FE4244</t>
  </si>
  <si>
    <t>FE4265</t>
  </si>
  <si>
    <t>CL 42 A SUR 80 F 21 2</t>
  </si>
  <si>
    <t>CENABASTOS GALPON AMARILLO LC26,34</t>
  </si>
  <si>
    <t>890500514-9</t>
  </si>
  <si>
    <t>CENTURION FOODS S.A.S</t>
  </si>
  <si>
    <t>900102966-2</t>
  </si>
  <si>
    <t>CFS494520</t>
  </si>
  <si>
    <t>CFS495425</t>
  </si>
  <si>
    <t>CFS496177</t>
  </si>
  <si>
    <t>CFS496927</t>
  </si>
  <si>
    <t>CFS500086</t>
  </si>
  <si>
    <t>IA 40 71 197 BG 616 CENTRO INDUSTRIAL</t>
  </si>
  <si>
    <t>BARRANQUILLA</t>
  </si>
  <si>
    <t>CHARCUTERIA VILLANUEVA SVV S.A.S</t>
  </si>
  <si>
    <t>901712450-5</t>
  </si>
  <si>
    <t>FECV222</t>
  </si>
  <si>
    <t>FECV225</t>
  </si>
  <si>
    <t>FECV227</t>
  </si>
  <si>
    <t>FECV274</t>
  </si>
  <si>
    <t>FECV283</t>
  </si>
  <si>
    <t>FECV294</t>
  </si>
  <si>
    <t>FECV313</t>
  </si>
  <si>
    <t>CLL 5 4 66 BRR LATINO</t>
  </si>
  <si>
    <t>COMERCIALIZADORA ANMAR SAS</t>
  </si>
  <si>
    <t>SFV50815</t>
  </si>
  <si>
    <t>SFV51398</t>
  </si>
  <si>
    <t>SFV51801</t>
  </si>
  <si>
    <t>900320248-7</t>
  </si>
  <si>
    <t>BUCARAMANGA</t>
  </si>
  <si>
    <t>Colombia. Diagonal 15 No. 45 - 192 Centro Comercial La Rosita - Bodega 6</t>
  </si>
  <si>
    <t>Colombia. Diagonal 15 No. 45 - 192 Centro Comercial La Rosita - Bodega 7</t>
  </si>
  <si>
    <t>Colombia. Diagonal 15 No. 45 - 192 Centro Comercial La Rosita - Bodega 8</t>
  </si>
  <si>
    <t>COMERCIALIZADORA CIFUENTES S.A.S</t>
  </si>
  <si>
    <t>900284274-4</t>
  </si>
  <si>
    <t>MZN 25 LT 370 LOCAL 3 VIDELSO</t>
  </si>
  <si>
    <t>DISTRIBUIDORA BETMAN SAS</t>
  </si>
  <si>
    <t>900688317-7</t>
  </si>
  <si>
    <t>99867</t>
  </si>
  <si>
    <t>100122</t>
  </si>
  <si>
    <t>100798</t>
  </si>
  <si>
    <t>101912</t>
  </si>
  <si>
    <t>102001</t>
  </si>
  <si>
    <t>102433</t>
  </si>
  <si>
    <t>102706</t>
  </si>
  <si>
    <t>102797</t>
  </si>
  <si>
    <t>103434</t>
  </si>
  <si>
    <t>104061</t>
  </si>
  <si>
    <t>104727</t>
  </si>
  <si>
    <t>105031</t>
  </si>
  <si>
    <t>105399</t>
  </si>
  <si>
    <t>105579</t>
  </si>
  <si>
    <t>106130</t>
  </si>
  <si>
    <t>106823</t>
  </si>
  <si>
    <t>107305</t>
  </si>
  <si>
    <t>AVENIDA 3 NRO. 7N - 60 ZONA INDUSTRIAL</t>
  </si>
  <si>
    <t>DISTRIBUIDORA DE VINOS Y LICORES SAS</t>
  </si>
  <si>
    <t>890916575-4</t>
  </si>
  <si>
    <t>01FE98553</t>
  </si>
  <si>
    <t>01FE99252</t>
  </si>
  <si>
    <t>01FE101321</t>
  </si>
  <si>
    <t>01FE101486</t>
  </si>
  <si>
    <t>Calle 28 No 13A - 15 Piso 35-36</t>
  </si>
  <si>
    <t>ERIC FERNANDO ESCALONA MEJIA</t>
  </si>
  <si>
    <t>1090509070-0</t>
  </si>
  <si>
    <t>1249</t>
  </si>
  <si>
    <t>1345</t>
  </si>
  <si>
    <t>1378</t>
  </si>
  <si>
    <t>1425</t>
  </si>
  <si>
    <t>1428</t>
  </si>
  <si>
    <t>1518</t>
  </si>
  <si>
    <t>1600</t>
  </si>
  <si>
    <t>1645</t>
  </si>
  <si>
    <t>CALLE 2N NRO 4 98 PESCADERO</t>
  </si>
  <si>
    <t>FELIX ARTURO SILVA CARO</t>
  </si>
  <si>
    <t xml:space="preserve"> FASC567</t>
  </si>
  <si>
    <t>GASEOSAS LUX SAS</t>
  </si>
  <si>
    <t>860001697-8</t>
  </si>
  <si>
    <t>890903858-7</t>
  </si>
  <si>
    <t>JESUS EDUARDO TORRES HERNANDEZ</t>
  </si>
  <si>
    <t>JOSE HELI OVALLES DIAZ</t>
  </si>
  <si>
    <t>1098752114-5</t>
  </si>
  <si>
    <t>AV 6 17 N 71 BRR ZONA INDUSTRIAL</t>
  </si>
  <si>
    <t>MAKRO SUPERMAYORISTAS SAS</t>
  </si>
  <si>
    <t>15FT68195602</t>
  </si>
  <si>
    <t>15FT54568353</t>
  </si>
  <si>
    <t>15FT59113001</t>
  </si>
  <si>
    <t>15FT77287480</t>
  </si>
  <si>
    <t>15FT72741695</t>
  </si>
  <si>
    <t>15FT72742232</t>
  </si>
  <si>
    <t>15FT77288506</t>
  </si>
  <si>
    <t>15FT77289074</t>
  </si>
  <si>
    <t>15FT63650941</t>
  </si>
  <si>
    <t>15FT59118118</t>
  </si>
  <si>
    <t>900059238-5</t>
  </si>
  <si>
    <t>BLOQUE D CENTRO COMERCIAL BOLIVAR</t>
  </si>
  <si>
    <t>NANCY MARGARITA SUAREZ PACHECO</t>
  </si>
  <si>
    <t>FV20371</t>
  </si>
  <si>
    <t>FV20516</t>
  </si>
  <si>
    <t>RAFAEL ANTONIO CAÑAS TORRES</t>
  </si>
  <si>
    <t>FERC5460</t>
  </si>
  <si>
    <t>FERC5468</t>
  </si>
  <si>
    <t>FERC5475</t>
  </si>
  <si>
    <t>FERC5480</t>
  </si>
  <si>
    <t>FERC5486</t>
  </si>
  <si>
    <t>FERC5499</t>
  </si>
  <si>
    <t>FERC5504</t>
  </si>
  <si>
    <t>FERC5508</t>
  </si>
  <si>
    <t>FERC5516</t>
  </si>
  <si>
    <t>FERC5522</t>
  </si>
  <si>
    <t>FERC5530</t>
  </si>
  <si>
    <t>FERC5541</t>
  </si>
  <si>
    <t>FERC5545</t>
  </si>
  <si>
    <t>FERC5550</t>
  </si>
  <si>
    <t>FERC5566</t>
  </si>
  <si>
    <t>FERC5564</t>
  </si>
  <si>
    <t>FERC5577</t>
  </si>
  <si>
    <t>FERC5583</t>
  </si>
  <si>
    <t>FERC5588</t>
  </si>
  <si>
    <t>FERC5596</t>
  </si>
  <si>
    <t>FERC5602</t>
  </si>
  <si>
    <t>FERC5617</t>
  </si>
  <si>
    <t>FERC5625</t>
  </si>
  <si>
    <t>FERC5634</t>
  </si>
  <si>
    <t>FERC5639</t>
  </si>
  <si>
    <t>FERC5647</t>
  </si>
  <si>
    <t>FERC5658</t>
  </si>
  <si>
    <t>FERC5664</t>
  </si>
  <si>
    <t>FERC5673</t>
  </si>
  <si>
    <t>FERC5681</t>
  </si>
  <si>
    <t>FERC5686</t>
  </si>
  <si>
    <t>FERC5694</t>
  </si>
  <si>
    <t>FERC5706</t>
  </si>
  <si>
    <t>FERC5715</t>
  </si>
  <si>
    <t>FERC5719</t>
  </si>
  <si>
    <t>FERC5725</t>
  </si>
  <si>
    <t>FERC5730</t>
  </si>
  <si>
    <t>FERC5747</t>
  </si>
  <si>
    <t>FERC5759</t>
  </si>
  <si>
    <t>FERC5766</t>
  </si>
  <si>
    <t>FERC5770</t>
  </si>
  <si>
    <t>FERC5776</t>
  </si>
  <si>
    <t>FERC5787</t>
  </si>
  <si>
    <t>FERC5792</t>
  </si>
  <si>
    <t>FERC5798</t>
  </si>
  <si>
    <t>FERC5805</t>
  </si>
  <si>
    <t>FERC5813</t>
  </si>
  <si>
    <t>FERC5822</t>
  </si>
  <si>
    <t>FERC5840</t>
  </si>
  <si>
    <t>FERC5844</t>
  </si>
  <si>
    <t>FERC5847</t>
  </si>
  <si>
    <t>FERC5854</t>
  </si>
  <si>
    <t>FERC5871</t>
  </si>
  <si>
    <t>FERC5877</t>
  </si>
  <si>
    <t>FERC5886</t>
  </si>
  <si>
    <t>FERC5890</t>
  </si>
  <si>
    <t>FERC5897</t>
  </si>
  <si>
    <t>FERC5909</t>
  </si>
  <si>
    <t>FERC5915</t>
  </si>
  <si>
    <t>FERC5920</t>
  </si>
  <si>
    <t>FERC5928</t>
  </si>
  <si>
    <t>FERC5938</t>
  </si>
  <si>
    <t>FERC5951</t>
  </si>
  <si>
    <t>FERC5957</t>
  </si>
  <si>
    <t>FERC5965</t>
  </si>
  <si>
    <t>FERC5972</t>
  </si>
  <si>
    <t>FERC5977</t>
  </si>
  <si>
    <t>FERC5989</t>
  </si>
  <si>
    <t>FERC5996</t>
  </si>
  <si>
    <t>FERC6006</t>
  </si>
  <si>
    <t>FERC6016</t>
  </si>
  <si>
    <t>FERC6025</t>
  </si>
  <si>
    <t>FERC6034</t>
  </si>
  <si>
    <t>FERC6040</t>
  </si>
  <si>
    <t>FERC6044</t>
  </si>
  <si>
    <t>FERC6052</t>
  </si>
  <si>
    <t>FERC6056</t>
  </si>
  <si>
    <t>FERC6067</t>
  </si>
  <si>
    <t>FERC6073</t>
  </si>
  <si>
    <t>FERC6080</t>
  </si>
  <si>
    <t>FERC6088</t>
  </si>
  <si>
    <t>FERC6093</t>
  </si>
  <si>
    <t>FERC6103</t>
  </si>
  <si>
    <t>FERC6111</t>
  </si>
  <si>
    <t>FERC6115</t>
  </si>
  <si>
    <t>FERC6123</t>
  </si>
  <si>
    <t>FERC6126</t>
  </si>
  <si>
    <t>FERC6135</t>
  </si>
  <si>
    <t>FERC6147</t>
  </si>
  <si>
    <t>FERC6156</t>
  </si>
  <si>
    <t>FERC6161</t>
  </si>
  <si>
    <t>FERC6166</t>
  </si>
  <si>
    <t>FERC6170</t>
  </si>
  <si>
    <t>FERC6176</t>
  </si>
  <si>
    <t>FERC6183</t>
  </si>
  <si>
    <t>FERC6191</t>
  </si>
  <si>
    <t>FERC6196</t>
  </si>
  <si>
    <t>FERC6200</t>
  </si>
  <si>
    <t>FERC6211</t>
  </si>
  <si>
    <t>FERC6218</t>
  </si>
  <si>
    <t>FERC6226</t>
  </si>
  <si>
    <t>FERC6231</t>
  </si>
  <si>
    <t>FERC6238</t>
  </si>
  <si>
    <t>FERC6242</t>
  </si>
  <si>
    <t>FERC6244</t>
  </si>
  <si>
    <t>FERC6250</t>
  </si>
  <si>
    <t>FERC6259</t>
  </si>
  <si>
    <t>FERC6272</t>
  </si>
  <si>
    <t>FERC6277</t>
  </si>
  <si>
    <t>FERC6282</t>
  </si>
  <si>
    <t>FERC6292</t>
  </si>
  <si>
    <t>FERC6296</t>
  </si>
  <si>
    <t>FERC6311</t>
  </si>
  <si>
    <t>FERC6318</t>
  </si>
  <si>
    <t>FERC6323</t>
  </si>
  <si>
    <t>FERC6329</t>
  </si>
  <si>
    <t>FERC6335</t>
  </si>
  <si>
    <t>FERC6341</t>
  </si>
  <si>
    <t>FERC6349</t>
  </si>
  <si>
    <t>FERC6355</t>
  </si>
  <si>
    <t>FERC6376</t>
  </si>
  <si>
    <t>FERC6390</t>
  </si>
  <si>
    <t>FERC6397</t>
  </si>
  <si>
    <t>FERC6418</t>
  </si>
  <si>
    <t>FERC6423</t>
  </si>
  <si>
    <t>FERC6428</t>
  </si>
  <si>
    <t>FERC6432</t>
  </si>
  <si>
    <t>FERC6437</t>
  </si>
  <si>
    <t>FERC6455</t>
  </si>
  <si>
    <t>FERC6460</t>
  </si>
  <si>
    <t>FERC6463</t>
  </si>
  <si>
    <t>FERC6488</t>
  </si>
  <si>
    <t>FERC6496</t>
  </si>
  <si>
    <t>FERC6507</t>
  </si>
  <si>
    <t>FERC6512</t>
  </si>
  <si>
    <t>FERC6528</t>
  </si>
  <si>
    <t>FERC6537</t>
  </si>
  <si>
    <t>FERC6543</t>
  </si>
  <si>
    <t>FERC6545</t>
  </si>
  <si>
    <t>FERC6555</t>
  </si>
  <si>
    <t>FERC6595</t>
  </si>
  <si>
    <t>88211371-3</t>
  </si>
  <si>
    <t>CALLE 4 NRO 11E 4 QUINTA ORIENTAL</t>
  </si>
  <si>
    <t>890903407-9</t>
  </si>
  <si>
    <t>SERVICONTRI LTDA. CONTADORES ASOCIADOS LIMITADA</t>
  </si>
  <si>
    <t>CL 3 A 4 E 160 CUCUTA</t>
  </si>
  <si>
    <t>SURTIDORA INSTITUCIONAL SAS</t>
  </si>
  <si>
    <t>VITTALY S.A.S</t>
  </si>
  <si>
    <t>901366378-8</t>
  </si>
  <si>
    <t>CARRERA5N- 368</t>
  </si>
  <si>
    <t>PEDRO JOSE CALDERON RIVAS</t>
  </si>
  <si>
    <t>C.E 1026034</t>
  </si>
  <si>
    <t>RAPPI SAS</t>
  </si>
  <si>
    <t>T.P. 173932 T</t>
  </si>
  <si>
    <t>C.C. 13278139</t>
  </si>
  <si>
    <t>T.P.112277-T</t>
  </si>
  <si>
    <t>C.C. 79837280</t>
  </si>
  <si>
    <t>SILVIA KATHERINE RAMIREZ GALAVIZ</t>
  </si>
  <si>
    <t>BANCO DAVIVIENDA S.A</t>
  </si>
  <si>
    <t>BANCO DE COMERCIO EXTERIOR DE COLOMBIA S.A.</t>
  </si>
  <si>
    <t>AVENIDA EL DORADO 68 C 61 P 10</t>
  </si>
  <si>
    <t xml:space="preserve">PX00476102   </t>
  </si>
  <si>
    <t>860034313-7</t>
  </si>
  <si>
    <t>CREDITO BANCO DAVIVIENDA NRO 476102</t>
  </si>
  <si>
    <t>800149923-6</t>
  </si>
  <si>
    <t>CALLE 28 NRO 13A15 PISO 37 AL 42</t>
  </si>
  <si>
    <t xml:space="preserve">CREDITO BANCOLDEX </t>
  </si>
  <si>
    <t>PX0010041370</t>
  </si>
  <si>
    <t>BANCO DE OCCIDENTE</t>
  </si>
  <si>
    <t>Leasig 180145281</t>
  </si>
  <si>
    <t>Leasig FCNBJ180151966</t>
  </si>
  <si>
    <t xml:space="preserve">Leasig PXC1180145280 </t>
  </si>
  <si>
    <t xml:space="preserve"> Leasig PX00180153791 </t>
  </si>
  <si>
    <t xml:space="preserve">Leasig PX00180153826 </t>
  </si>
  <si>
    <t>Leasig PXCD180154312</t>
  </si>
  <si>
    <t>BANCO PICHINCHA S A</t>
  </si>
  <si>
    <t>BANCOLOMBIA SA</t>
  </si>
  <si>
    <t>BANCOOMEVA</t>
  </si>
  <si>
    <t>BBVA-BANCO BILBAO VIZCAYA ARGENTARIA COLOMBIA S.A.</t>
  </si>
  <si>
    <t>FINAKTIVA SAS</t>
  </si>
  <si>
    <t>RENTEK SAS</t>
  </si>
  <si>
    <t xml:space="preserve">PXC1100030612 </t>
  </si>
  <si>
    <t xml:space="preserve">PXC12265      </t>
  </si>
  <si>
    <t xml:space="preserve">Leasig FC00278442    </t>
  </si>
  <si>
    <t xml:space="preserve">Leasig FC00306326    </t>
  </si>
  <si>
    <t xml:space="preserve">Leasig FCB9290909    </t>
  </si>
  <si>
    <t xml:space="preserve">Leasig FCDSR296982   </t>
  </si>
  <si>
    <t>PXC18320091522</t>
  </si>
  <si>
    <t xml:space="preserve">PXC12952129000    </t>
  </si>
  <si>
    <t>PXC100002956616700</t>
  </si>
  <si>
    <t xml:space="preserve">PXC10558231       </t>
  </si>
  <si>
    <t xml:space="preserve">PX009600374133  </t>
  </si>
  <si>
    <t xml:space="preserve">PXC11403F    </t>
  </si>
  <si>
    <t xml:space="preserve">PXC11402F    </t>
  </si>
  <si>
    <t xml:space="preserve">PXC11950F    </t>
  </si>
  <si>
    <t xml:space="preserve">PXC1C-0812-0001 </t>
  </si>
  <si>
    <t xml:space="preserve">PX00C-0812-0002 </t>
  </si>
  <si>
    <t>28/10/2026</t>
  </si>
  <si>
    <t>19/05/2026</t>
  </si>
  <si>
    <t>26/05/2026</t>
  </si>
  <si>
    <t>13/07/2026</t>
  </si>
  <si>
    <t>06/01/2025</t>
  </si>
  <si>
    <t>05/06/2025</t>
  </si>
  <si>
    <t>04/01/2026</t>
  </si>
  <si>
    <t>Cucuta</t>
  </si>
  <si>
    <t>890300279-4</t>
  </si>
  <si>
    <t>CARRERA 9 N° 72 – 21, BOGOTÁ</t>
  </si>
  <si>
    <t>860003020-1</t>
  </si>
  <si>
    <t>AVENIDA 0 NO. 14 - 70, BARRIO LA PLAYA</t>
  </si>
  <si>
    <t>890200756-7</t>
  </si>
  <si>
    <t>La Gran Colombia 11E #8</t>
  </si>
  <si>
    <t>La Gran Colombia 11E #9</t>
  </si>
  <si>
    <t>La Gran Colombia 11E #10</t>
  </si>
  <si>
    <t>La Gran Colombia 11E #11</t>
  </si>
  <si>
    <t>La Gran Colombia 11E #12</t>
  </si>
  <si>
    <t>890903938-8</t>
  </si>
  <si>
    <t>LEASING FINANCIERO</t>
  </si>
  <si>
    <t>LIBRE INVERSION DE TESORERIA</t>
  </si>
  <si>
    <t>FINAGRO CARTERA SUSTITUTA</t>
  </si>
  <si>
    <t>CARTERA ORDINARIA</t>
  </si>
  <si>
    <t>Edif.C.C. Plaza, Cl. 11 #4-26 P.2</t>
  </si>
  <si>
    <t>900406150-5</t>
  </si>
  <si>
    <t>Calle 13 # 0-42</t>
  </si>
  <si>
    <t>Credíto libre inversión</t>
  </si>
  <si>
    <t xml:space="preserve">Crédito Pymes </t>
  </si>
  <si>
    <t>CARRERA 43 B 1 A SUR 70 EDIFICIO BURO 4 0</t>
  </si>
  <si>
    <t>901040141-1</t>
  </si>
  <si>
    <t>CALLE 76 11 35 PISO 9</t>
  </si>
  <si>
    <t>830034343-9</t>
  </si>
  <si>
    <t>IRIS CF - COMPAÑIA DE FINANCIAMIENTO S.A.</t>
  </si>
  <si>
    <t>CARRERA 43A N0. 7 - 50A MEDELLIN</t>
  </si>
  <si>
    <t>811007729-4</t>
  </si>
  <si>
    <t>PXC11</t>
  </si>
  <si>
    <t>ALBA ROSA PEÑA PEREZ</t>
  </si>
  <si>
    <t>PT 5835467</t>
  </si>
  <si>
    <t xml:space="preserve">TORRE COLSAG CALLE 7A N 12E -04 </t>
  </si>
  <si>
    <t>ALBERT YOVANNY ALBARRAN GARCIA</t>
  </si>
  <si>
    <t>PT 7434883</t>
  </si>
  <si>
    <t>calle 4# 0n-46 TRIGAL DEL NORTE</t>
  </si>
  <si>
    <t>ALISSON KARINA BOHORQUEZ VARGAS</t>
  </si>
  <si>
    <t>CC 1090481139</t>
  </si>
  <si>
    <t>AV 21 # 8-52 B -28 DE FEBRERO</t>
  </si>
  <si>
    <t>ALVARO CARRILLO CONTRERAS</t>
  </si>
  <si>
    <t>CC 1130244156</t>
  </si>
  <si>
    <t>AV 9NA CON CALLE 12 BELISARIO</t>
  </si>
  <si>
    <t>ALVIR YORENDER CARRILLO CORREA</t>
  </si>
  <si>
    <t>CC 1090540060</t>
  </si>
  <si>
    <t>AV 9 CALLE 12 BELISARIO</t>
  </si>
  <si>
    <t>ANDREA CAROLINA CAMARGO MALDONADO</t>
  </si>
  <si>
    <t>CC 1126430135</t>
  </si>
  <si>
    <t>AV 15#16-20 LA LIBERTAD</t>
  </si>
  <si>
    <t>ANDREA ESTEFANIA MENDEZ VERGARA</t>
  </si>
  <si>
    <t>PT 6072813</t>
  </si>
  <si>
    <t>RESERVAS DE SAN LUIS TORRE 12 APT 104</t>
  </si>
  <si>
    <t>ANGEL DAVID FAJARDO SALAZAR</t>
  </si>
  <si>
    <t>CC1010142367</t>
  </si>
  <si>
    <t>AV 0 # 10-34 BARRIO LA PLAYA</t>
  </si>
  <si>
    <t>ANGELICA MILEIDY GARCIA GUERRERO</t>
  </si>
  <si>
    <t>PT 4551607</t>
  </si>
  <si>
    <t>CALLE 7 # 10-93 SAN MARTIN</t>
  </si>
  <si>
    <t>CESAR EMIGDIO MORALES RAMIREZ</t>
  </si>
  <si>
    <t>PT 7472358</t>
  </si>
  <si>
    <t>AV 5 BIS # 9-97 CONJUNTO BARLOVENTO PRADOS DEL ESTE</t>
  </si>
  <si>
    <t xml:space="preserve">DANELY CAROLINA MARQUINA TORRES </t>
  </si>
  <si>
    <t>PT 5419951</t>
  </si>
  <si>
    <t>BARRIO PIZARRO CALLE 10 AN # 11A-47</t>
  </si>
  <si>
    <t>DEIBY JOSUE JEREZ VERGARA</t>
  </si>
  <si>
    <t>PT 6561569</t>
  </si>
  <si>
    <t xml:space="preserve">TORCOROMA 3 MZ C5 LOTE 22 </t>
  </si>
  <si>
    <t>DEMETRIO CONTRERAS CONTRERAS</t>
  </si>
  <si>
    <t>PT 5609114</t>
  </si>
  <si>
    <t>CALLE 17 # 4 -62 LA CABRERA</t>
  </si>
  <si>
    <t>DERYS CAROLINA ALVAREZ PEREZ</t>
  </si>
  <si>
    <t>CC 1090399991</t>
  </si>
  <si>
    <t>AV 0 # 21-22 OSPINA PEREZ MOTILONES</t>
  </si>
  <si>
    <t>DIANA MICHEL LEON DIAZ</t>
  </si>
  <si>
    <t>CC 1093590268</t>
  </si>
  <si>
    <t>CALLE 8 # 20-65 NUEVO HORIZONTE</t>
  </si>
  <si>
    <t>EDGAR ENRIQUE PINO DURAN</t>
  </si>
  <si>
    <t>PT 4359037</t>
  </si>
  <si>
    <t>CALLE 18 # 7-44 LA CABRERA</t>
  </si>
  <si>
    <t xml:space="preserve">EDGAR JOSE PINO LOAIZA </t>
  </si>
  <si>
    <t>PT 5439673</t>
  </si>
  <si>
    <t>BARRIO LA CABRERA CALLE 18 CASA # 7-44</t>
  </si>
  <si>
    <t>ELLUZ BISMAIRA SALCEDO GONZALEZ</t>
  </si>
  <si>
    <t>PT 4273948</t>
  </si>
  <si>
    <t>TRANV.17 CALLE 0 SECTOR LAS MINAS PUEBLO NUEVO</t>
  </si>
  <si>
    <t>EMELYN MARLEXIS BETANCOURT BARILLAS</t>
  </si>
  <si>
    <t>PT 3204488</t>
  </si>
  <si>
    <t>CALLE 23 NRO 16-36 AGUAS CALIENTES</t>
  </si>
  <si>
    <t>ERICK YESID SANGUINO AREVALO</t>
  </si>
  <si>
    <t>CC 1090460603</t>
  </si>
  <si>
    <t>DIAGONAL 17 # 12-38 BARRIO EL CONTENTO</t>
  </si>
  <si>
    <t>FABIOLA ANDREINA RONDON ROJAS</t>
  </si>
  <si>
    <t>PT 1275846</t>
  </si>
  <si>
    <t>Av 3A # 19-18 Puente barco</t>
  </si>
  <si>
    <t>FREDDY JOSE TARAZONA CHACON</t>
  </si>
  <si>
    <t>PT 5635999</t>
  </si>
  <si>
    <t>AV 6TA CASA 5-60 PRADOS EL ESTE</t>
  </si>
  <si>
    <t xml:space="preserve">GERARDO JOSE VALERO MUÑOZ </t>
  </si>
  <si>
    <t>PT 1734161</t>
  </si>
  <si>
    <t>BARRIO COLSAG AV. 13 E #5-16</t>
  </si>
  <si>
    <t>GUSTAVO HERRERA RUIZ</t>
  </si>
  <si>
    <t>PT 6851185</t>
  </si>
  <si>
    <t>CALLE 26 # 27-46 MAGDALENA B/NUEVO</t>
  </si>
  <si>
    <t>HECTOR FRANCISCO FLORES ESCAMILLA</t>
  </si>
  <si>
    <t>CC  88197040</t>
  </si>
  <si>
    <t>CALLE 7# 13-77 LOMAS DE BOLIVAR</t>
  </si>
  <si>
    <t>HECTOR JOSE LARA DUGARTE</t>
  </si>
  <si>
    <t>PT 4961891</t>
  </si>
  <si>
    <t>CALLE 16 # 8-42 BARRIO PARAMO</t>
  </si>
  <si>
    <t>IRMA JACKELIN SOTO GRILLET</t>
  </si>
  <si>
    <t>PT 3996247</t>
  </si>
  <si>
    <t>CALLE 7 # 9-63 BARRIO EL LLANO</t>
  </si>
  <si>
    <t>ISAAC DANIEL ORTIZ CANELON</t>
  </si>
  <si>
    <t>PT 4288714</t>
  </si>
  <si>
    <t>calle 17 # 4-12 LA CABRERA</t>
  </si>
  <si>
    <t>ISABEL CRISTINA VALERO RAMIREZ</t>
  </si>
  <si>
    <t>PT 5858074</t>
  </si>
  <si>
    <t>CALLE 31 #2-30 SAN RAFAEL</t>
  </si>
  <si>
    <t>JORMAILITH YAGUA RIVERO</t>
  </si>
  <si>
    <t>PT 2981384</t>
  </si>
  <si>
    <t>KDX  14 - 3B-1 PIZZARAL LOS PATIOS</t>
  </si>
  <si>
    <t>JOSE GREGORIO SILVA CANTOR</t>
  </si>
  <si>
    <t>CC 1233701448</t>
  </si>
  <si>
    <t>Barrio colsag av 12e NRO 7-05 edificio galeon apartamento 303</t>
  </si>
  <si>
    <t>JOSEPH ALEXANDER PABON ROMERO</t>
  </si>
  <si>
    <t>CC 1090499540</t>
  </si>
  <si>
    <t>AV 6C # 6-24 PRADOS DEL ESTE</t>
  </si>
  <si>
    <t xml:space="preserve">JUAN CARLOS BALLESTEROS </t>
  </si>
  <si>
    <t>CC 1127588200</t>
  </si>
  <si>
    <t>PRADOS DEL ESTE</t>
  </si>
  <si>
    <t>JUAN FERNANDO FERNANDEZ BADILLO</t>
  </si>
  <si>
    <t>CC 1130602948</t>
  </si>
  <si>
    <t>CALLE 8 # 6-46 BARRIO CECI</t>
  </si>
  <si>
    <t>JUAN JOSE BARBOSA GRANADOS</t>
  </si>
  <si>
    <t>CC 1090367731</t>
  </si>
  <si>
    <t>NATURA PARQUE CENTRAL TORRE AZUCENAS A -APTO 204 VIA BOCONO</t>
  </si>
  <si>
    <t>JUDITH COROMOTO ARELLANO RUIZ</t>
  </si>
  <si>
    <t>PT 5806893</t>
  </si>
  <si>
    <t>AV LIBERTADORES # 7A-50 COLSAG</t>
  </si>
  <si>
    <t>JULIO CESAR  DURAN ZAVALA</t>
  </si>
  <si>
    <t>PT 2868261</t>
  </si>
  <si>
    <t>PRADOS DEL ESTE AV.  4B # 41-04</t>
  </si>
  <si>
    <t>JULIO CESAR ARIAS MENDOZA</t>
  </si>
  <si>
    <t>CC  1092003645</t>
  </si>
  <si>
    <t>CALLE 11N # 9E -76 PISO  GUAIMARAL</t>
  </si>
  <si>
    <t>KARINA ALEJANDRA DURAN ZAVALA</t>
  </si>
  <si>
    <t>PT 1131516</t>
  </si>
  <si>
    <t>C11n 12 ae 15 mnz 14 e lte 17 ciudad jardín</t>
  </si>
  <si>
    <t xml:space="preserve">LENNYS NAZARETH DUGARTE LARES </t>
  </si>
  <si>
    <t>PT 5047536</t>
  </si>
  <si>
    <t>CALLE 0B# 5-78 ALTO PAMPLONITA</t>
  </si>
  <si>
    <t>LEONARDO FABIO GOMEZ CARDENAS</t>
  </si>
  <si>
    <t>CC 1010249419</t>
  </si>
  <si>
    <t xml:space="preserve">CALLE 10 AN #11A-47 PIZARRO </t>
  </si>
  <si>
    <t>LEYDI KATHERINE JAIMES PAREDES</t>
  </si>
  <si>
    <t>PT 1138862</t>
  </si>
  <si>
    <t>Av. 4tab prados del este apto 4-101</t>
  </si>
  <si>
    <t>LUZ ELENA HENAO BARRIOS</t>
  </si>
  <si>
    <t>PT 958430</t>
  </si>
  <si>
    <t>AV.7B 4-05 APTO 2 BAJO PAMPLONITA SAN LUIS</t>
  </si>
  <si>
    <t>MANUEL ALEJANDRO QUINTERO MAYORA</t>
  </si>
  <si>
    <t>PT 5823058</t>
  </si>
  <si>
    <t>AV 8 # 35-24 LA SABANA LOS PATIOS</t>
  </si>
  <si>
    <t>MARELY DEL CARMEN VALERO RAMIREZ</t>
  </si>
  <si>
    <t>PT 5126960</t>
  </si>
  <si>
    <t>Av 1a # 31 - 58 ap 301, San Rafael</t>
  </si>
  <si>
    <t>MARIA ALEJANDRA BOUTTO MORENO</t>
  </si>
  <si>
    <t>PT 6116987</t>
  </si>
  <si>
    <t>CALLE 22 # 54 SAN MATEO</t>
  </si>
  <si>
    <t>MARIA ANDREINA MENDOZA MANCILLA</t>
  </si>
  <si>
    <t>CC 1094429949</t>
  </si>
  <si>
    <t>MARIANELA RAMIREZ GALAVIZ</t>
  </si>
  <si>
    <t>CE 829871</t>
  </si>
  <si>
    <t>VARIANTE DE LA FLORESTA, EDI TRAMONTI PISO 8</t>
  </si>
  <si>
    <t>MARLYN ARIANA MORENO FLORES</t>
  </si>
  <si>
    <t>PT 7675705</t>
  </si>
  <si>
    <t>AV 11E # 13-N32 GUAIMARAL</t>
  </si>
  <si>
    <t>NILSBEL BETANIA ESCALONA SILVA</t>
  </si>
  <si>
    <t>CC 1148456274</t>
  </si>
  <si>
    <t>MANZ 27 LOTE 5 CLARET</t>
  </si>
  <si>
    <t>CE 1026034</t>
  </si>
  <si>
    <t>AV 10 # 56-265 APTO 1202 TORRE FRAGATTA URB LA FLORESTA</t>
  </si>
  <si>
    <t>ROSA MILENA GUERRA QUINTERO</t>
  </si>
  <si>
    <t>CC 1090435701</t>
  </si>
  <si>
    <t>AV 4B # 4-84 BARRIO PRADOS DEL ESTE</t>
  </si>
  <si>
    <t>RUBEN DARIO VALERO MUÑOZ</t>
  </si>
  <si>
    <t>PT 7740595</t>
  </si>
  <si>
    <t>AV 13 E # 5-16 COLSAG</t>
  </si>
  <si>
    <t>SAIMOND ALEXANDER CARRASCAL RAMIREZ</t>
  </si>
  <si>
    <t>CC 1005036060</t>
  </si>
  <si>
    <t>AV 9# 0-19 PUEBLO NUEVO</t>
  </si>
  <si>
    <t>CE 1026030</t>
  </si>
  <si>
    <t>TOMAS ENRIQUE GUERRA SILVA</t>
  </si>
  <si>
    <t>PT 874880</t>
  </si>
  <si>
    <t>AV 6A # 7-131 APT 202 PRADOS DEL ESTE</t>
  </si>
  <si>
    <t>VLADIMIR  DE JESUS CONTRERAS SOSA</t>
  </si>
  <si>
    <t>PT 5857378</t>
  </si>
  <si>
    <t>WILLIAM JAVIER FLOREZ PEREZ</t>
  </si>
  <si>
    <t>CC 1065867529</t>
  </si>
  <si>
    <t>MANZANA 22 LOTE 18 CLARET</t>
  </si>
  <si>
    <t>WUILFRAN GRABIEL LOPEZ RAMIREZ</t>
  </si>
  <si>
    <t>PT 5700744</t>
  </si>
  <si>
    <t>CALLE 16 # 8-25 BARRIO PARAMO</t>
  </si>
  <si>
    <t>YAJAIRA ALVAREZ HERNANDEZ</t>
  </si>
  <si>
    <t>CC 37279219</t>
  </si>
  <si>
    <t>AV 40 #24-30 VILLA LA PAZ</t>
  </si>
  <si>
    <t>YANETH CHIQUINQUIRA DURAN DE PINO</t>
  </si>
  <si>
    <t>PT 5382192</t>
  </si>
  <si>
    <t>CALLE 18 # 7 Y 8 -7-44 LA CABRERA</t>
  </si>
  <si>
    <t>YEIBHERT YANNPIERRI CARRILLO CORREA</t>
  </si>
  <si>
    <t>CC 1148216480</t>
  </si>
  <si>
    <t>CALLE 12# 10-75 BELISARIO</t>
  </si>
  <si>
    <t>YEISON SNEYDER LEON DIAZ</t>
  </si>
  <si>
    <t>CC  1010096626</t>
  </si>
  <si>
    <t>BANCO DE OCCIDENTE N.61448</t>
  </si>
  <si>
    <t>BANCO DE OCCIDENTE N.64178</t>
  </si>
  <si>
    <t>BANCOLOMBIA LEASING</t>
  </si>
  <si>
    <t xml:space="preserve">BANCO OCCIDENTE  FONDO NACIONAL DE GARANTIA CREDITOS OCCIDENTE </t>
  </si>
  <si>
    <t>BANCO OCCIDENTE CREDITO 60030067080</t>
  </si>
  <si>
    <t>BANCOLOMBIA LEASING 278442</t>
  </si>
  <si>
    <t>Tienda Ventura Plaza</t>
  </si>
  <si>
    <t>cucuta</t>
  </si>
  <si>
    <t>Tienda Pinar del Rio</t>
  </si>
  <si>
    <t>Centro de Distribucion</t>
  </si>
  <si>
    <t>av 2 cll 15-16 # 15-35/59/63 barrio la playa</t>
  </si>
  <si>
    <t>Diagonal  Santander</t>
  </si>
  <si>
    <t>Tienda la nota Bar Jardin plaza</t>
  </si>
  <si>
    <t>Administrativo City Place</t>
  </si>
  <si>
    <t>Tienda NotaW</t>
  </si>
  <si>
    <t>LECTOR CODIGO DE BARRAS</t>
  </si>
  <si>
    <t>IMPRESORA POS TERMICA T500</t>
  </si>
  <si>
    <t>IMPRESORA POS TERMICA  T500</t>
  </si>
  <si>
    <t>CELULAR</t>
  </si>
  <si>
    <t>IMPRESORA (TIENDA MAXPRINT)</t>
  </si>
  <si>
    <t>1 TEL GSM MOTO ONE FUS 128GB LTE ESMERALDA IMEI 353596113767529 (Colombia Telecomunicacion)</t>
  </si>
  <si>
    <t>1 TEL GSM MOTO ONE FUS 128GB LTE ESMERALDA IMEI 353596117112433(Colombia Telecomunicacion)</t>
  </si>
  <si>
    <t>(2) PARLANTES, ((El mundo del Microfono)</t>
  </si>
  <si>
    <t>(1)CEL TIGO (Colombiana de Comercio SA)</t>
  </si>
  <si>
    <t>(1) GABINETE 24RU 120X60X60 (C&amp;B ingenieria SAS)</t>
  </si>
  <si>
    <t>PROTECTOR VIEWSONIC  PA503S 800X600 HDMI VGA 3600 LUMINES (Compuenters inc SAS)</t>
  </si>
  <si>
    <t>CPU INTEL CORE I5 4TA GENERACION RAM 4GB DISCO 120GB (DEYANIRA CAICEDO QUIROGA)</t>
  </si>
  <si>
    <t>IMPRESORA POS TERMICA</t>
  </si>
  <si>
    <t>MOTOROLA (COLOMBIA TELECOMUNICACIONES SA ESP)</t>
  </si>
  <si>
    <t>PANEL HIKVISION INALAMBRICO 2DA GENERACIOIN, MAGNETICO ADICIONAL, DISCRIMINADOR DE AUDIO(GLOBAL SECURITY ELECTRONIC SAS)</t>
  </si>
  <si>
    <t>PORTATIL LENOVO14ADA05 ATHLON 14" (PANAMERICANA)</t>
  </si>
  <si>
    <t>TELGSM MOTO G20 ED ESPECIAL128GB AZUL IMEI:356348786212459 (MOVISTAR)</t>
  </si>
  <si>
    <t>TELGSM MOTO G20 ED ESPECIAL128GB AZUL IMEI:356348785864557 (MOVISTAR)</t>
  </si>
  <si>
    <t>CAMARAS (GLOBAL SEGURITY ELECTRONIC SAS)</t>
  </si>
  <si>
    <t>PORTATIL HP 15- EF 25 (PANAMERICANA)</t>
  </si>
  <si>
    <t>ORGANIZADOR HORIZONTAL METALICO 2U, PATH PANEL CAT6 24 PUERTOS 1U, MULTITOMA PARA RACK 8 SERIVIOS, UPS INTERACTIVA DE 1000VA REF MICRONET 1000, CANASTILLA +TORNILLO, CONECTOR PLUG RJ CAT 5E BOLSA PLASTICA, SWITCH ESCRITOTIO 16 PUEROS TP LINK GIGABIT, PATCH CORD CAT 6 5FT ROJO  (C&amp;b INGENIERIA SAS)</t>
  </si>
  <si>
    <t>CPU INTEL CORE 15 4TA GENERACION RAM 8GB SOLIDO 512GB (DEYANIRA CAICEDO)</t>
  </si>
  <si>
    <t>IMPRESORA PO TERMICA FREF T502R</t>
  </si>
  <si>
    <t>PORTATIL ASUS X543U CORE I3 7020U 8 GB</t>
  </si>
  <si>
    <t>EQUIPO DE  TELECOMUNICACION</t>
  </si>
  <si>
    <t>EQUIPO DE COMUNICACIÓN (EL MUNDO DEL MICROFONO)</t>
  </si>
  <si>
    <t>(12) PARLANTES TECHO JBL 8128 BLANCO, (1) AMPLIFICADOR AMBIENTAL YAMKI LINZ240TR (El mundo del Microfono)</t>
  </si>
  <si>
    <t>CAMARAS DE SEGURIDAD (GLOBAL SECURITY ELECTRONIC SAS)</t>
  </si>
  <si>
    <t>CAMARAS IP DE 4MPX MICROFONO (GLOBAL SECURITY ELECTRONIC SAS)</t>
  </si>
  <si>
    <t>1 COMPUTADOR TODO EN UNO POS DIG 150W-CEL J4125 CELERON RAM DE 4GB SSD 128GB, 1 SERVICIO EXTENSION GARANTA EXTENDIDA, 1 COMPUTADOR TODO EN UNO POS DIG 150W-CEL J4125 CELERON RAM DE 4GB SSD 128GB (COMERCIALIZADORA PLANET CUCUTA SAS)</t>
  </si>
  <si>
    <t>PORTATIL DELL 2 EN 1 MODEL 5410 CORE I5 1155G7</t>
  </si>
  <si>
    <t>PORTATIL ASUS R565EA-UH51T I5 1135G7 8GB</t>
  </si>
  <si>
    <t>2 COMPUTADOR TODO EN UNO POS DIG J4125 CELERON 4GB</t>
  </si>
  <si>
    <t>2 CPU CORE 15 4TA GENERTION</t>
  </si>
  <si>
    <t>PARLANTE AMBIENTAL YAMAKI BS4220TS Y AMPLIFICADOR AMBIENTAL PRO DJ</t>
  </si>
  <si>
    <t>FURGON  EYZ745</t>
  </si>
  <si>
    <t>foton- mini truck</t>
  </si>
  <si>
    <t>operativo</t>
  </si>
  <si>
    <t>FURGON  EYZ744</t>
  </si>
  <si>
    <t>foton- aumark</t>
  </si>
  <si>
    <t>AHORRO</t>
  </si>
  <si>
    <t>CORRIENTE</t>
  </si>
  <si>
    <t>820-021300-35</t>
  </si>
  <si>
    <t>820-000001-35</t>
  </si>
  <si>
    <t>820-000004-37</t>
  </si>
  <si>
    <t>820-000004-38</t>
  </si>
  <si>
    <t>832-000178-49</t>
  </si>
  <si>
    <t>FIDUCIARIA BANCOLOMBIA</t>
  </si>
  <si>
    <t>FIDUCUENTA</t>
  </si>
  <si>
    <t xml:space="preserve">BANCO OCCIDENTE </t>
  </si>
  <si>
    <t>FIDUCIARIA BANCO OCCIDENTE</t>
  </si>
  <si>
    <t>DAVIVIENDA</t>
  </si>
  <si>
    <t>FIDUCIARIA BANCO DAVIVIENDA</t>
  </si>
  <si>
    <t xml:space="preserve">IRIS COMPAÑÍA </t>
  </si>
  <si>
    <t xml:space="preserve">BANCO PICHINCHA </t>
  </si>
  <si>
    <t>600-918411</t>
  </si>
  <si>
    <t>411190756 </t>
  </si>
  <si>
    <t>NUEVA EMPRESA PROMOTORA DE SALUD S.A.  (NUEVA EPS)</t>
  </si>
  <si>
    <t>900156264-2</t>
  </si>
  <si>
    <t>Cra 85K No. 46A-66 Piso 2 Y 3</t>
  </si>
  <si>
    <t>Bogota</t>
  </si>
  <si>
    <t>ENTIDAD PROMOTORA DE SALUD SANITAS S.A.S</t>
  </si>
  <si>
    <t>800251440-6</t>
  </si>
  <si>
    <t>CALLE 100 NRO 11B 95</t>
  </si>
  <si>
    <t>SOCIEDAD ADMINISTRADORA DE FONDOS DE PENSIONES Y CESANTIAS PORVENIR S.A.</t>
  </si>
  <si>
    <t>800144331-3</t>
  </si>
  <si>
    <t xml:space="preserve">CARRERA 13 NRO 26A NRO 65 </t>
  </si>
  <si>
    <t>POSITIVA COMPAÑIA DE SEGUROS SA</t>
  </si>
  <si>
    <t>860011153-6</t>
  </si>
  <si>
    <t>CARRERA 45 NRO 94-72 BOGOTA</t>
  </si>
  <si>
    <t>CAJA DE COMPENSACIÓN FAMILIAR DEL NORTE DE SANTANDER – COMFANORTE</t>
  </si>
  <si>
    <t>890500516-3</t>
  </si>
  <si>
    <t>CALLE 9 CON AVENIDA 1 EDFICIO COMFANORTE</t>
  </si>
  <si>
    <t>COLPENSIONES ADMINISTRADORA COLOMBIANA DE PENSIONES SA</t>
  </si>
  <si>
    <t>900336004-7</t>
  </si>
  <si>
    <t>CARRERA 10 # 72-33 PISO 11</t>
  </si>
  <si>
    <t>COOSALUD ENTIDAD PROMOTORA DE SALUD SA (COOSALUD EPS SA)</t>
  </si>
  <si>
    <t>900226715-3</t>
  </si>
  <si>
    <t>Cartagena de Indias</t>
  </si>
  <si>
    <t>CAJA DE COMPENSACION FAMILIAR COMPENSAR EPS</t>
  </si>
  <si>
    <t>860066942-7</t>
  </si>
  <si>
    <t>avenida 68 No. 49 A-47, ENGATIVA</t>
  </si>
  <si>
    <t>PROTECCION DE FONDOS DE PENSIONES Y CESANTIAS SA</t>
  </si>
  <si>
    <t>800138188-1</t>
  </si>
  <si>
    <t>CALLE 49 ·63-100 ED TORRE PROTECCION</t>
  </si>
  <si>
    <t>Medellin</t>
  </si>
  <si>
    <t>AFP MES DE MAYO  A PAGAR EL 19 DE JUNIO</t>
  </si>
  <si>
    <t>ARL MES DE MAYO  A PAGAR EL 19 DE JUNIO</t>
  </si>
  <si>
    <t>CCF MES DE MAYO  A PAGAR EL 19 DE JUNIO</t>
  </si>
  <si>
    <t>EPS MES DE JUNIO  A PAGAR EL 16 DE JULIO</t>
  </si>
  <si>
    <t>AFP MES DE JUNIO  A PAGAR EL 16 DE JULIO</t>
  </si>
  <si>
    <t>ARL MES DE JUNIO  A PAGAR EL 16 DE JULIO</t>
  </si>
  <si>
    <t>CCF MES DE JUNIO  A PAGAR EL 16 DE JULIO</t>
  </si>
  <si>
    <t>TOTAL APORTE SEGURIDAD SOCIAL Y PARAFISCALES</t>
  </si>
  <si>
    <t>EFECTIVO</t>
  </si>
  <si>
    <r>
      <t> </t>
    </r>
    <r>
      <rPr>
        <sz val="10"/>
        <color theme="1"/>
        <rFont val="Arial Narrow"/>
        <family val="2"/>
      </rPr>
      <t>CL 71 A # 14 - 36 </t>
    </r>
  </si>
  <si>
    <t>CE0003-261</t>
  </si>
  <si>
    <t>CE0003-262</t>
  </si>
  <si>
    <t>CE0003-263</t>
  </si>
  <si>
    <t>CE0003-264</t>
  </si>
  <si>
    <t>CE0003-265</t>
  </si>
  <si>
    <t>CE0003-273</t>
  </si>
  <si>
    <t>CE0003-294</t>
  </si>
  <si>
    <t>CE0003-331</t>
  </si>
  <si>
    <t>CE0003-361</t>
  </si>
  <si>
    <t>CE0003-431</t>
  </si>
  <si>
    <t>CE0003-432</t>
  </si>
  <si>
    <t>CE0004-003</t>
  </si>
  <si>
    <t>CE0004-027</t>
  </si>
  <si>
    <t>CE0004-026</t>
  </si>
  <si>
    <t>CE0004-045</t>
  </si>
  <si>
    <t>CE0004-042</t>
  </si>
  <si>
    <t>CE0004-046</t>
  </si>
  <si>
    <t>CE0004-079</t>
  </si>
  <si>
    <t>CE0004-102</t>
  </si>
  <si>
    <t>CE0004-109</t>
  </si>
  <si>
    <t>CE0004-107</t>
  </si>
  <si>
    <t>CE0004-110</t>
  </si>
  <si>
    <t>CE0004-108</t>
  </si>
  <si>
    <t>CE0004-154</t>
  </si>
  <si>
    <t>CE0004-180</t>
  </si>
  <si>
    <t>CE0004-199</t>
  </si>
  <si>
    <t>CE0004-198</t>
  </si>
  <si>
    <t>CE0004-253</t>
  </si>
  <si>
    <t>CE0004-295</t>
  </si>
  <si>
    <t>CE0004-336</t>
  </si>
  <si>
    <t>CE0004-408</t>
  </si>
  <si>
    <t>CE0004-421</t>
  </si>
  <si>
    <t>CE0004-443</t>
  </si>
  <si>
    <t>CE0004-501</t>
  </si>
  <si>
    <t>CE0004-487</t>
  </si>
  <si>
    <t>CE0005-024</t>
  </si>
  <si>
    <t>CE0005-070</t>
  </si>
  <si>
    <t>CE0005-121</t>
  </si>
  <si>
    <t>CE0005-181</t>
  </si>
  <si>
    <t>CE0005-258</t>
  </si>
  <si>
    <t>AGROPECUARIA ALIAR SA</t>
  </si>
  <si>
    <t>COMERCIALIZADORA M&amp;M EXPORT S.A.S</t>
  </si>
  <si>
    <t>COMPAÑIA DE PRODUCTOS ALIMENTICIOS NORTCARNICOS SAS</t>
  </si>
  <si>
    <t>DISTRIBUIDORA LA NOTA SAS</t>
  </si>
  <si>
    <t>IMPORT GROUP PRO SAS</t>
  </si>
  <si>
    <t>INNOVACION MBC CONSTRUCTORES SAS</t>
  </si>
  <si>
    <t>MARIA ESTHER CONTRERAS MEDINA</t>
  </si>
  <si>
    <t>WUINTON MANUEL THOUS CALDERON</t>
  </si>
  <si>
    <t>890207037-1</t>
  </si>
  <si>
    <t>901596348-3</t>
  </si>
  <si>
    <t>901442603-6</t>
  </si>
  <si>
    <t>901346023-3</t>
  </si>
  <si>
    <t>901525816-5</t>
  </si>
  <si>
    <t>900942916-8</t>
  </si>
  <si>
    <t>60346585-0</t>
  </si>
  <si>
    <t>1092395298-8</t>
  </si>
  <si>
    <t>CE0001-227</t>
  </si>
  <si>
    <t>PROPIEDAD PLANTA Y EQUIPO - MAQUINARIA Y EQUIPO</t>
  </si>
  <si>
    <t>CE0006-443</t>
  </si>
  <si>
    <t>CE0001-293</t>
  </si>
  <si>
    <t>CE0001-157</t>
  </si>
  <si>
    <t>CE0005-175</t>
  </si>
  <si>
    <t>CALLE 21 N° 23 45</t>
  </si>
  <si>
    <t>ANILLO VIAL ORIENTAL 7N 51 PARQUE EMPRESARIAL BOCONO</t>
  </si>
  <si>
    <t>CLL 5 7-42 CALLEJON CENTRO</t>
  </si>
  <si>
    <t>AVENIDA 10 NRO 32 60 BARRIO LA SABANA LOS PATIOS</t>
  </si>
  <si>
    <t>CR 17 50 29</t>
  </si>
  <si>
    <t>CL 7 11 60 CENTRO</t>
  </si>
  <si>
    <t>CALLE 24  24 16 BRR NUEVO BELEN</t>
  </si>
  <si>
    <t>Direccion dd impuestos y aduanas nacionales</t>
  </si>
  <si>
    <t>800.197.268-4</t>
  </si>
  <si>
    <t xml:space="preserve">autorretenciones renta </t>
  </si>
  <si>
    <t>Saldo a favor ICA</t>
  </si>
  <si>
    <t>San jose de Cucuta</t>
  </si>
  <si>
    <t>860034604-5</t>
  </si>
  <si>
    <t>autorretenciones ICA</t>
  </si>
  <si>
    <t>DISTRIESPECIALES S.A.S.</t>
  </si>
  <si>
    <t>901208967-1</t>
  </si>
  <si>
    <t>CLL 13 #2 - 09 LOCAL 8 GARCIA HERREROS</t>
  </si>
  <si>
    <t>DOUGLAX ALEXIS GIRALDO MARIN</t>
  </si>
  <si>
    <t>88249450-1</t>
  </si>
  <si>
    <t>GALPON AZUL P 3 - 72 CENABASTOS</t>
  </si>
  <si>
    <t>EMPAQUETADORA DEL NORTE SAS</t>
  </si>
  <si>
    <t>900407151-7</t>
  </si>
  <si>
    <t>CLL 8N 3A-90 ZONA INDUSTRIAL</t>
  </si>
  <si>
    <t>H&amp;R DISTRIBUCIONES PLUS SAS</t>
  </si>
  <si>
    <t>CL 21 16 78 LA LIBERTAD AGUAS CALIENTES</t>
  </si>
  <si>
    <t>JOSE DAVID PRADO DURAN</t>
  </si>
  <si>
    <t>63458597-0</t>
  </si>
  <si>
    <t>MANZANA V CASA 12 PISO 1 MIRADOR DE SAN JUAN</t>
  </si>
  <si>
    <t>YULY KATHERINE NIETO DAZA</t>
  </si>
  <si>
    <t>Edif.C.C. Plaza, Cl. 11 #4-26 P.3</t>
  </si>
  <si>
    <t>Edif.C.C. Plaza, Cl. 11 #4-26 P.4</t>
  </si>
  <si>
    <t>Edif.C.C. Plaza, Cl. 11 #4-26 P.5</t>
  </si>
  <si>
    <t>TARJETA CREDITO0446</t>
  </si>
  <si>
    <t>890200756-8</t>
  </si>
  <si>
    <t>890200756-9</t>
  </si>
  <si>
    <t>TARJETA CREDITO 7239</t>
  </si>
  <si>
    <t>TARJETA CREDITO 2526</t>
  </si>
  <si>
    <t>TARJETA CREDITO 4334</t>
  </si>
  <si>
    <t>TARJETA CREDITO 0139</t>
  </si>
  <si>
    <t>TARJETA CREDITO 3378</t>
  </si>
  <si>
    <t xml:space="preserve">900373778-6 </t>
  </si>
  <si>
    <t>FCB10SKCC22444</t>
  </si>
  <si>
    <t xml:space="preserve">ALCIDES MARIN RIVERA                                                                    </t>
  </si>
  <si>
    <t xml:space="preserve">71600416-3  </t>
  </si>
  <si>
    <t xml:space="preserve">ARTE IMPRESO CUCUTA S.A.S                                                               </t>
  </si>
  <si>
    <t xml:space="preserve">900582639-7 </t>
  </si>
  <si>
    <t>CE0002-289</t>
  </si>
  <si>
    <t xml:space="preserve">830122566-1 </t>
  </si>
  <si>
    <t>EV17053725</t>
  </si>
  <si>
    <t xml:space="preserve">COMERCIALIZADORA C.B.B. S.A.S                                                           </t>
  </si>
  <si>
    <t xml:space="preserve">900462508-6 </t>
  </si>
  <si>
    <t xml:space="preserve">900987457-2 </t>
  </si>
  <si>
    <t>FCCPFE1468</t>
  </si>
  <si>
    <t>FCCDFE1497</t>
  </si>
  <si>
    <t>FCCDFE1515</t>
  </si>
  <si>
    <t>FCCPFE1481</t>
  </si>
  <si>
    <t>FCCPFE1496</t>
  </si>
  <si>
    <t>FCB9FE1982</t>
  </si>
  <si>
    <t>FCB9FE1985</t>
  </si>
  <si>
    <t>FCC1FE1979</t>
  </si>
  <si>
    <t>FCC1FE1984</t>
  </si>
  <si>
    <t>FCCPFE1980</t>
  </si>
  <si>
    <t xml:space="preserve">CREDIBANCO SA                                                                           </t>
  </si>
  <si>
    <t xml:space="preserve">860032909-7 </t>
  </si>
  <si>
    <t xml:space="preserve">EAGLE AMERICAM DE SEGURIDAD LIMITADA                                                    </t>
  </si>
  <si>
    <t xml:space="preserve">830002762-4 </t>
  </si>
  <si>
    <t xml:space="preserve">804017575-4 </t>
  </si>
  <si>
    <t xml:space="preserve">IPS PROGRESANDO EN SALUD SAS                                                            </t>
  </si>
  <si>
    <t xml:space="preserve">900876584-3 </t>
  </si>
  <si>
    <t xml:space="preserve">JERALDIN DEL VALLE OVALLES NARDEZ                                                       </t>
  </si>
  <si>
    <t>1091380943-1</t>
  </si>
  <si>
    <t xml:space="preserve">88197886-4  </t>
  </si>
  <si>
    <t xml:space="preserve">MADEFRONT COLOMBIA SAS                                                                  </t>
  </si>
  <si>
    <t xml:space="preserve">900932664-4 </t>
  </si>
  <si>
    <t xml:space="preserve">MULTIESPACIO SIGLO XXI SAS                                                              </t>
  </si>
  <si>
    <t xml:space="preserve">900833399-2 </t>
  </si>
  <si>
    <t>TM1258</t>
  </si>
  <si>
    <t xml:space="preserve">ORGANIZACION TERPEL S.A.                                                                </t>
  </si>
  <si>
    <t xml:space="preserve">830095213-0 </t>
  </si>
  <si>
    <t xml:space="preserve">OSMANY RODRIGUEZ BERNAL                                                                 </t>
  </si>
  <si>
    <t xml:space="preserve">60374512-2  </t>
  </si>
  <si>
    <t>O292</t>
  </si>
  <si>
    <t>O300</t>
  </si>
  <si>
    <t xml:space="preserve">YOLANDA PEREZ PABON                                                                     </t>
  </si>
  <si>
    <t xml:space="preserve">YORMAN ANDRES ARTEAGA MONTES                                                            </t>
  </si>
  <si>
    <t>1090505789-9</t>
  </si>
  <si>
    <t>FE70</t>
  </si>
  <si>
    <t xml:space="preserve">860063830-7 </t>
  </si>
  <si>
    <t xml:space="preserve">ESTILO INGENIERIA SA             </t>
  </si>
  <si>
    <t>CLL 127A #53A-45 OFICINA1101 CENTRO EMP COLPATRIA TORRE II</t>
  </si>
  <si>
    <t>CL 22A 4 66 URB TASAJERO</t>
  </si>
  <si>
    <t>CLL 9A 27-123 URB SANTA ANA</t>
  </si>
  <si>
    <t>AVENIDA 25 BRO 24 21 BELEN</t>
  </si>
  <si>
    <t>AV 9 A 54 A 83 CONJ PIEDEMONTE AP 104 B</t>
  </si>
  <si>
    <t>KR 7 75-51 PISO 13</t>
  </si>
  <si>
    <t>AVENIDA 12 NRO 10 50 BARRIO EL LLANO</t>
  </si>
  <si>
    <t>CL 8 N 3A 68 ZONA INDUSTRIAL</t>
  </si>
  <si>
    <t>CALLE N° 15-22 BARRIO LA LUZ OCAÑA</t>
  </si>
  <si>
    <t>AUTOPISTA GIRON KM. 1 VIA CHIMITA</t>
  </si>
  <si>
    <t>CLL 16 #0-85 BARRIO LA PLAYA</t>
  </si>
  <si>
    <t>AVENIDA 11E NRO. 1 35 LOCAL 2 BARRIO QUINTA ORIENTAL</t>
  </si>
  <si>
    <t>AV 1 E N.11-142 BR CAOBOS</t>
  </si>
  <si>
    <t>CLL 5 NORTE 11E 09 B. QUINTA ORIENTAL</t>
  </si>
  <si>
    <t>AV 1 7-11 B. LATINO</t>
  </si>
  <si>
    <t>AEROPUERTO SIMON BOLIVAR</t>
  </si>
  <si>
    <t>AV 7 6 39 BRR SAN LUIS</t>
  </si>
  <si>
    <t>TRANSVERSAL 60 NRO 114A - 55 BOGOTA</t>
  </si>
  <si>
    <t>KR 68 # 75 A - 50</t>
  </si>
  <si>
    <t>AVENIDA 6 NRO. 1-46 BARRIO CALLEJON</t>
  </si>
  <si>
    <t xml:space="preserve">SEGUROS GENERALES SURAMERICANA SA   </t>
  </si>
  <si>
    <t xml:space="preserve">890903407-9 </t>
  </si>
  <si>
    <t>Cl. 15 #1E-62, Los Caobos, Cúcuta, Norte de Santander</t>
  </si>
  <si>
    <t xml:space="preserve">AGUAS KPITAL CUCUTA SA ESP                                         </t>
  </si>
  <si>
    <t>900080956-2</t>
  </si>
  <si>
    <t>AVENIDA 6 CALLE 11 ESQUINA EDIFICIO SAN JOSE</t>
  </si>
  <si>
    <t xml:space="preserve">CENTRALES ELECTRICAS DEL NORTE DEL SANTANDER SA ESP                </t>
  </si>
  <si>
    <t xml:space="preserve">AVENIDA SEVILLA </t>
  </si>
  <si>
    <t>USUARIO: 677314</t>
  </si>
  <si>
    <t xml:space="preserve">CHILCO DISTRIBUIDORA DE GAS Y ENERGIA SAS ESP                      </t>
  </si>
  <si>
    <t>900396759-5</t>
  </si>
  <si>
    <t>TRASVERSAL 23 NRO 95 53 PISO 7 EDIFICIO ECOTEK</t>
  </si>
  <si>
    <t xml:space="preserve">COLOMBIA TELECOMUNICACIONES SA ESP                                 </t>
  </si>
  <si>
    <t>830122566-1</t>
  </si>
  <si>
    <t>GASES DEL ORIENTE S. A. EMPRESA DE SERVICIOS PUBLICOS DOMICILIARIOS</t>
  </si>
  <si>
    <t>890503900-2</t>
  </si>
  <si>
    <t>CALLE 10 5 84  OFI 201 EDIFICO SEADE</t>
  </si>
  <si>
    <t>FACT181368</t>
  </si>
  <si>
    <t>FACT183499</t>
  </si>
  <si>
    <t xml:space="preserve">UNE EPM TELECOMUNICACIONES SA                                      </t>
  </si>
  <si>
    <t>900092385-9</t>
  </si>
  <si>
    <t>CRA 16 NRO 11 SUR 100 MEDELLIN</t>
  </si>
  <si>
    <t xml:space="preserve">VATIA S.A. E.S.P.                                                  </t>
  </si>
  <si>
    <t>817001892-1</t>
  </si>
  <si>
    <t>AVENIDA 6 N 47 N 32, CALI, VALLE, COLOMBIA</t>
  </si>
  <si>
    <t xml:space="preserve">VEOLIA ASEO NORTE DE SANTANDER S. A. S. E. S. P.                   </t>
  </si>
  <si>
    <t>807005020-8</t>
  </si>
  <si>
    <t>AVENIDA 4 A 8 N 57 ZONA INDUSTRIAL BARRIO ZONA INDUSTRIAL</t>
  </si>
  <si>
    <t xml:space="preserve">JHON JAIRO FUENTES MEJIA                       </t>
  </si>
  <si>
    <t xml:space="preserve">LUIS FERNANDO SANTAELLA LUNA                   </t>
  </si>
  <si>
    <t>1090387523-1</t>
  </si>
  <si>
    <t>AV 13E 5A 05 BRR COLSAG ED AGUA MARINA AP 601</t>
  </si>
  <si>
    <t>FCDSE9240</t>
  </si>
  <si>
    <t xml:space="preserve">807007252-9 </t>
  </si>
  <si>
    <t>CALI</t>
  </si>
  <si>
    <t>805030587-1</t>
  </si>
  <si>
    <t>AFF3480</t>
  </si>
  <si>
    <t>AFF3901</t>
  </si>
  <si>
    <t>AFF4436</t>
  </si>
  <si>
    <t>AFF5180</t>
  </si>
  <si>
    <t>AFF5711</t>
  </si>
  <si>
    <t>AFF6172</t>
  </si>
  <si>
    <t>COTMAQ CONSTRUCCIONES E INGENIERIA SAS</t>
  </si>
  <si>
    <t>900987457-2</t>
  </si>
  <si>
    <t>FCC1FE2230</t>
  </si>
  <si>
    <t>FCC1FE2488</t>
  </si>
  <si>
    <t>FCC1FE2489</t>
  </si>
  <si>
    <t>FCC1FE2490</t>
  </si>
  <si>
    <t>FCC1FE2491</t>
  </si>
  <si>
    <t>FCC1FE2492</t>
  </si>
  <si>
    <t>FCC1FE2493</t>
  </si>
  <si>
    <t>FCC1FE2528</t>
  </si>
  <si>
    <t>FCC1FE2529</t>
  </si>
  <si>
    <t>FCC1FE2530</t>
  </si>
  <si>
    <t>FCC1FE2531</t>
  </si>
  <si>
    <t>FCC1FE2532</t>
  </si>
  <si>
    <t>FCC1FE2533</t>
  </si>
  <si>
    <t>FCC1FE2534.</t>
  </si>
  <si>
    <t>FCC1FE2535</t>
  </si>
  <si>
    <t>FCC1FE2536</t>
  </si>
  <si>
    <t>FCC1FE2562</t>
  </si>
  <si>
    <t xml:space="preserve">FINAKTIVA SAS                         </t>
  </si>
  <si>
    <t>01FK26416</t>
  </si>
  <si>
    <t>01FK26892</t>
  </si>
  <si>
    <t>01FK29262</t>
  </si>
  <si>
    <t>01FK29854</t>
  </si>
  <si>
    <t>01FK30103</t>
  </si>
  <si>
    <t>01FK30108</t>
  </si>
  <si>
    <t>01FK30113</t>
  </si>
  <si>
    <t>01FK30114</t>
  </si>
  <si>
    <t>01FK30126</t>
  </si>
  <si>
    <t>01FK30863</t>
  </si>
  <si>
    <t>01FK31044</t>
  </si>
  <si>
    <t>AEROPUERTOS DE ORIENTE SAS</t>
  </si>
  <si>
    <t>900373778-6</t>
  </si>
  <si>
    <t>FCB10AINR3705</t>
  </si>
  <si>
    <t>FCB10AINR4180</t>
  </si>
  <si>
    <t>FCB10AINR4709</t>
  </si>
  <si>
    <t>FCB10AINR5192</t>
  </si>
  <si>
    <t>FCB10AINR5700</t>
  </si>
  <si>
    <t>FCB10AINR5947</t>
  </si>
  <si>
    <t>FCB10AINR6602</t>
  </si>
  <si>
    <t>CLL 22AN # 18E-59 NIZA</t>
  </si>
  <si>
    <t>FCMERFVC217</t>
  </si>
  <si>
    <t>FCMERFVC228</t>
  </si>
  <si>
    <t>FCMERFVC239</t>
  </si>
  <si>
    <t>FCMERFVC246</t>
  </si>
  <si>
    <t>FCMERFVC251</t>
  </si>
  <si>
    <t>FCMERFVC260</t>
  </si>
  <si>
    <t>FCMERFVC270</t>
  </si>
  <si>
    <t>FCMERFVC279</t>
  </si>
  <si>
    <t>FCMERFVC284</t>
  </si>
  <si>
    <t>CENTRAL CONTROL SAS</t>
  </si>
  <si>
    <t>CARRERA 98 #16-200 OF ADM.</t>
  </si>
  <si>
    <t>FCNBJAFF3267</t>
  </si>
  <si>
    <t>FCNBJAFF3408</t>
  </si>
  <si>
    <t>FCC1AFF3480</t>
  </si>
  <si>
    <t>FCNBJAFF3674</t>
  </si>
  <si>
    <t>FCNBJAFF3814</t>
  </si>
  <si>
    <t>FCC1AFF3901</t>
  </si>
  <si>
    <t>FCNBJAFF4088</t>
  </si>
  <si>
    <t>FCNBJAFF4231</t>
  </si>
  <si>
    <t>FCC1AFF4436</t>
  </si>
  <si>
    <t>FCNBJAFF4524</t>
  </si>
  <si>
    <t>FCNBJAFF4927</t>
  </si>
  <si>
    <t>FCNBJAFF5089</t>
  </si>
  <si>
    <t>FCC1AFF5180</t>
  </si>
  <si>
    <t>FCNBJAFF5360</t>
  </si>
  <si>
    <t>FCB3AFF5480</t>
  </si>
  <si>
    <t>FCNBJAFF5524</t>
  </si>
  <si>
    <t>FCB3AFF5635</t>
  </si>
  <si>
    <t>FCC1AFF5711</t>
  </si>
  <si>
    <t>FCB3AFF5746</t>
  </si>
  <si>
    <t>FCB3AFF5856</t>
  </si>
  <si>
    <t>FCB3AFF6090</t>
  </si>
  <si>
    <t>FCC1AFF6172</t>
  </si>
  <si>
    <t>FCNBJAFF6166</t>
  </si>
  <si>
    <t>FCNBJAFF6175</t>
  </si>
  <si>
    <t>FCB3AFF6236</t>
  </si>
  <si>
    <t>FCNBJAFF6246</t>
  </si>
  <si>
    <t>FCB3AFF6366</t>
  </si>
  <si>
    <t>FCNBJAFF6375</t>
  </si>
  <si>
    <t>FCB3AFF6530</t>
  </si>
  <si>
    <t>FCB3AFF6617</t>
  </si>
  <si>
    <t>FCB3AFF6743</t>
  </si>
  <si>
    <t>FCNBJAFF6626</t>
  </si>
  <si>
    <t>FCNBJAFF6752</t>
  </si>
  <si>
    <t>FCB3AFF6933</t>
  </si>
  <si>
    <t>FCB3AFF7026</t>
  </si>
  <si>
    <t>FCB3AFF7150</t>
  </si>
  <si>
    <t>FCNBJAFF7034</t>
  </si>
  <si>
    <t>FCNBJAFF7158</t>
  </si>
  <si>
    <t>FCB3AFF7314</t>
  </si>
  <si>
    <t>FCB3AFF7429</t>
  </si>
  <si>
    <t>FCB3AFF7548</t>
  </si>
  <si>
    <t>FCNBJAFF7436</t>
  </si>
  <si>
    <t>FCNBJAFF7555</t>
  </si>
  <si>
    <t>PATIÑO Y CONTRERAS CIA SAS</t>
  </si>
  <si>
    <t>807002365-1</t>
  </si>
  <si>
    <t>AV 0 # 1-119 QUINTA BOSH</t>
  </si>
  <si>
    <t>VENTURA PLAZA CENTRO COMERCIAL</t>
  </si>
  <si>
    <t>900168865-0</t>
  </si>
  <si>
    <t>CALLE 10-11 DIAGONAL SANTANDER</t>
  </si>
  <si>
    <t>PROVASE SAS</t>
  </si>
  <si>
    <t>890501388-1</t>
  </si>
  <si>
    <t>AV 1E # 11-142 BARRIO CAOBOS</t>
  </si>
  <si>
    <t>FCDSRARE11214</t>
  </si>
  <si>
    <t>FCACARE11445</t>
  </si>
  <si>
    <t>FCACARE11531</t>
  </si>
  <si>
    <t>FCB2ARE11418</t>
  </si>
  <si>
    <t>FCB4ARE11428</t>
  </si>
  <si>
    <t>FCB7ARE11459</t>
  </si>
  <si>
    <t>FCB9ARE11484</t>
  </si>
  <si>
    <t>FCC1ARE11331</t>
  </si>
  <si>
    <t>FCNBVARE11328</t>
  </si>
  <si>
    <t>FCNBVARE11329</t>
  </si>
  <si>
    <t>FCB1VAE3088</t>
  </si>
  <si>
    <t>FCACARE11705</t>
  </si>
  <si>
    <t>FCB4ARE11687</t>
  </si>
  <si>
    <t>FCC1ARE11677</t>
  </si>
  <si>
    <t>FCC1ARE11678</t>
  </si>
  <si>
    <t>FCC1ARE11719</t>
  </si>
  <si>
    <t>FCC1ARE11741</t>
  </si>
  <si>
    <t>TOTAL PROVEEDORES</t>
  </si>
  <si>
    <t>Activo</t>
  </si>
  <si>
    <t>Calle 8 # 3-50</t>
  </si>
  <si>
    <t>Calle 11 No 5-05</t>
  </si>
  <si>
    <t>CALLE 27 #11-30, CASA 8</t>
  </si>
  <si>
    <t>NICOLAS JARAMILLO RAMIREZ</t>
  </si>
  <si>
    <t>CMDSR05-024</t>
  </si>
  <si>
    <t>CE0007-144</t>
  </si>
  <si>
    <t>CE0007-143</t>
  </si>
  <si>
    <t>CUERPO DE BOMBEROS VOLUNTARIOS DE CUCUTA</t>
  </si>
  <si>
    <t>890500580-5</t>
  </si>
  <si>
    <t>CMB107-016</t>
  </si>
  <si>
    <t>MULTIESPACIO SIGLO XXI SAS</t>
  </si>
  <si>
    <t>900833399-2</t>
  </si>
  <si>
    <t>EDIFICIO MABEFOR APTO 903 RIVIERA</t>
  </si>
  <si>
    <t>FELIX MARIA CHACON VEGA</t>
  </si>
  <si>
    <t>13440451-3</t>
  </si>
  <si>
    <t>AVENDA 7 NRO 16 A - 23 BARRIO EL PARAMO</t>
  </si>
  <si>
    <t>MAKOS COMPANY S.A.S.</t>
  </si>
  <si>
    <t>900897401-4</t>
  </si>
  <si>
    <t>CRA 46  NRO 49 SUR 130 ENVIGADO</t>
  </si>
  <si>
    <t>TARJETA CREDITO VISA 2280</t>
  </si>
  <si>
    <t>TARJETA CREDITO0446 MASTER</t>
  </si>
  <si>
    <t>TARJETA CREDITO2604</t>
  </si>
  <si>
    <t>TARJETA CREDITO2604 MASTER</t>
  </si>
  <si>
    <t>901712450-6</t>
  </si>
  <si>
    <t>901712450-7</t>
  </si>
  <si>
    <t>901712450-8</t>
  </si>
  <si>
    <t>FECV354</t>
  </si>
  <si>
    <t>FECV371</t>
  </si>
  <si>
    <t>FECV383</t>
  </si>
  <si>
    <t>FELIX MARIA CHACON</t>
  </si>
  <si>
    <t>15FT72745329</t>
  </si>
  <si>
    <t>15FT72745618</t>
  </si>
  <si>
    <t>15FT68201062</t>
  </si>
  <si>
    <t>15FT63654056</t>
  </si>
  <si>
    <t>15FT63654902</t>
  </si>
  <si>
    <t xml:space="preserve">TRAPEROS EL MEJOR LTDA </t>
  </si>
  <si>
    <t xml:space="preserve">HDI SEGUROS S.A POLIZA PERTENECIENTE A LOS RESTAURANTES </t>
  </si>
  <si>
    <t>FCC1FE011055370</t>
  </si>
  <si>
    <t>CALLE 14  13 41 EL CONTENTO</t>
  </si>
  <si>
    <t>Av. de las Américas #53-09</t>
  </si>
  <si>
    <t>AV 4 B 1 63 URB SANTA BARBARA</t>
  </si>
  <si>
    <t>88219849</t>
  </si>
  <si>
    <t>901355763-3</t>
  </si>
  <si>
    <t>AVENIDA 5 NRO 6 66 - 72 CENTRO</t>
  </si>
  <si>
    <t>890503844-8</t>
  </si>
  <si>
    <t>KDX 66-1 JUAN FRIO</t>
  </si>
  <si>
    <t>VILLA DEL ROSARIO</t>
  </si>
  <si>
    <t>1090433976-1</t>
  </si>
  <si>
    <t>ARE11945</t>
  </si>
  <si>
    <t>ARE12006</t>
  </si>
  <si>
    <t>ARE11955</t>
  </si>
  <si>
    <t>ARE12009</t>
  </si>
  <si>
    <t>ARE11985</t>
  </si>
  <si>
    <t>ARE12119</t>
  </si>
  <si>
    <t>ARE12120</t>
  </si>
  <si>
    <t>ARE12125</t>
  </si>
  <si>
    <t>ARE12126</t>
  </si>
  <si>
    <t>VAE3266</t>
  </si>
  <si>
    <t>ARE11865</t>
  </si>
  <si>
    <t>ARE11971</t>
  </si>
  <si>
    <t>ARE11954</t>
  </si>
  <si>
    <t>ARE11944</t>
  </si>
  <si>
    <t>CE0008-106</t>
  </si>
  <si>
    <t xml:space="preserve">CARLOS ARTURO PEÑA ARDILA                </t>
  </si>
  <si>
    <t>JHON FREDI ROZO</t>
  </si>
  <si>
    <t>1032472119-1</t>
  </si>
  <si>
    <t>PAREDES BLANCO ESTIVEN NOMBEYQUER</t>
  </si>
  <si>
    <t>1090384620-2</t>
  </si>
  <si>
    <t>901470213-6</t>
  </si>
  <si>
    <t>SUMINISTROS DORI SAS</t>
  </si>
  <si>
    <t>GASEOSAS LUX</t>
  </si>
  <si>
    <t>CLL 41 H 80 F 80 SUR</t>
  </si>
  <si>
    <t>CLL 23 AK 105</t>
  </si>
  <si>
    <t>GALPON AZUL F 83 CENABASTOS</t>
  </si>
  <si>
    <t>FECV448</t>
  </si>
  <si>
    <t>FECV433</t>
  </si>
  <si>
    <t>FECV395</t>
  </si>
  <si>
    <t>107866</t>
  </si>
  <si>
    <t>1766</t>
  </si>
  <si>
    <t>1789</t>
  </si>
  <si>
    <t>FE10450</t>
  </si>
  <si>
    <t>FE10758</t>
  </si>
  <si>
    <t>FE16483</t>
  </si>
  <si>
    <t>FE16772</t>
  </si>
  <si>
    <t>FE13537</t>
  </si>
  <si>
    <t>FE13917</t>
  </si>
  <si>
    <t>FE14296</t>
  </si>
  <si>
    <t>FE14683</t>
  </si>
  <si>
    <t>FE15060</t>
  </si>
  <si>
    <t>FE15827</t>
  </si>
  <si>
    <t>FE16193</t>
  </si>
  <si>
    <t>FE16194</t>
  </si>
  <si>
    <t>FE16576</t>
  </si>
  <si>
    <t>FE16577</t>
  </si>
  <si>
    <t>FCACARE12232</t>
  </si>
  <si>
    <t>FCB4ARE12215</t>
  </si>
  <si>
    <t>FCC1ARE12247</t>
  </si>
  <si>
    <t>FCC1ARE12268</t>
  </si>
  <si>
    <t>FCDSRARE12271</t>
  </si>
  <si>
    <t>FCB1VAE3314</t>
  </si>
  <si>
    <t>NORBEBIDAS SAS</t>
  </si>
  <si>
    <t>O316</t>
  </si>
  <si>
    <t>CL 6 3 17 BRR COLPET</t>
  </si>
  <si>
    <t>PALMERA JUNIOR S.A.S.</t>
  </si>
  <si>
    <t>900405705-8</t>
  </si>
  <si>
    <t>SEGUROS DE VIDA SURAMERICANA S.A.</t>
  </si>
  <si>
    <t>890903790-5</t>
  </si>
  <si>
    <t>CUCU41021479</t>
  </si>
  <si>
    <t>FACT940288</t>
  </si>
  <si>
    <t>FACT941177</t>
  </si>
  <si>
    <t>FACT941455</t>
  </si>
  <si>
    <t>FACT923674</t>
  </si>
  <si>
    <t>FACT926140</t>
  </si>
  <si>
    <t>FACT926618</t>
  </si>
  <si>
    <t>FACT713728</t>
  </si>
  <si>
    <t>FACT723242</t>
  </si>
  <si>
    <t>FACT876083</t>
  </si>
  <si>
    <t>FACT940306</t>
  </si>
  <si>
    <t>FACT490935</t>
  </si>
  <si>
    <t>FACT641975</t>
  </si>
  <si>
    <t>FACT644440</t>
  </si>
  <si>
    <t>FACT644919</t>
  </si>
  <si>
    <t>FACT648723</t>
  </si>
  <si>
    <t>FACT713450</t>
  </si>
  <si>
    <t>FACT441105</t>
  </si>
  <si>
    <t>FACT432115</t>
  </si>
  <si>
    <t>FACT441585</t>
  </si>
  <si>
    <t>EPS MES DE MAYO  A PAGAR EL 17 DE JUNIO</t>
  </si>
  <si>
    <t>EPS MES DE JULIO  A PAGAR EL 16 DE AGOSTO</t>
  </si>
  <si>
    <t>AFP MES DE JULIO  A PAGAR EL 16 DE AGOSTO</t>
  </si>
  <si>
    <t>ARL MES DE JULIO  A PAGAR EL 16 DE AGOSTO</t>
  </si>
  <si>
    <t>EPS MES DE AGOSTO  A PAGAR EL 16 DE SEPTIEMBRE</t>
  </si>
  <si>
    <t>VACACIONES PENDIENTES POR PAGAR AL 31/08/2024</t>
  </si>
  <si>
    <t>FAUSTO ADOLFO LABRADOR CANAL</t>
  </si>
  <si>
    <t>CC 1090432984</t>
  </si>
  <si>
    <t>calle 1an # 2e-65 quinta bosh</t>
  </si>
  <si>
    <t>JHAIR JOSUE REYES ORTEGA</t>
  </si>
  <si>
    <t>CC 1232596858</t>
  </si>
  <si>
    <t>AV  14E # 7AN APTO 024 SAN EDUARDO</t>
  </si>
  <si>
    <t>CESANTIAS PENDIENTES POR PAGAR AL 31/08/2024</t>
  </si>
  <si>
    <t>INTERESES DE CESANTIAS PENDIENTES POR PAGAR AL 31/08/2024</t>
  </si>
  <si>
    <t>PRIMAS PENDIENTES POR PAGAR AL 31/08/2024</t>
  </si>
  <si>
    <t>Caja Mayor Administrativa</t>
  </si>
  <si>
    <t xml:space="preserve">Caja de Apartado </t>
  </si>
  <si>
    <t>Caja Mayor Administrativa- Apartado Propina</t>
  </si>
  <si>
    <t xml:space="preserve"> Cte N. 470906</t>
  </si>
  <si>
    <t>Anticipo renta</t>
  </si>
  <si>
    <t>Extractor Tipo Hongo 18" pulgadas</t>
  </si>
  <si>
    <t>Campana Extractora en Acero</t>
  </si>
  <si>
    <t>EQUIPO DE SONIDO PARA RESTAURANTE</t>
  </si>
  <si>
    <t xml:space="preserve">AIRE ACONDICIONADO </t>
  </si>
  <si>
    <t>AIRE ACONDICIONADO</t>
  </si>
  <si>
    <t>Plancha Asadora gas de Sobrepon</t>
  </si>
  <si>
    <t>Freidor a Gas un tanque 26L</t>
  </si>
  <si>
    <t>Base Cheef 72" 4 cajones</t>
  </si>
  <si>
    <t>Estacion de Sandwich y ensaladas</t>
  </si>
  <si>
    <t>Aire Acondic. 24000 BTU LG Minisplit</t>
  </si>
  <si>
    <t>Batidora Industrial 20lt con rejilla</t>
  </si>
  <si>
    <t>Molino de Carne 32 cap. 300 kg/h</t>
  </si>
  <si>
    <t>Bancos Pino</t>
  </si>
  <si>
    <t>ESTUFA 4 PUESTOS SENCILLA</t>
  </si>
  <si>
    <t>ASADOR A CARBON DE 100*70 CON PARIILLA</t>
  </si>
  <si>
    <t>EXTRACTOR HONGO DE 20 "</t>
  </si>
  <si>
    <t>FALDON PARA CAMPANA EXTRACTORA</t>
  </si>
  <si>
    <t>REVOLVEDORA PARA CARNES 60KL</t>
  </si>
  <si>
    <t>CAMPANA EXTRACTORA EN ACERO</t>
  </si>
  <si>
    <t>MESON COCTELERO CON TANQUE PARA HIELO</t>
  </si>
  <si>
    <t>EXTRACTOR DE HONGO DE 20"</t>
  </si>
  <si>
    <t>ASADOR D E30 POLLOS EN ACERO CON QUEMADORES INFLARROJOS</t>
  </si>
  <si>
    <t>NEVERA VERTICAL 70*65*2,10</t>
  </si>
  <si>
    <t>FREIDORA A GAS UN TANQUE 26L</t>
  </si>
  <si>
    <t>SERVIHOST SAS</t>
  </si>
  <si>
    <t>FREIDORA HENNY SAENS 600 A PRESIOIN</t>
  </si>
  <si>
    <t>SERVOHOTS SAS</t>
  </si>
  <si>
    <t xml:space="preserve"> (HERNAN SANCHEZ ROJAS)</t>
  </si>
  <si>
    <t>BOTELLERO 450 BOTELLAS CUBETERO CUBIERTA EN ACERO</t>
  </si>
  <si>
    <t>MESA DE TRABAJO CON AZAFRANES ANCHO 1,2 MTS DOS PUERTAS EN ACERO INOXIDABLE</t>
  </si>
  <si>
    <t>MESA DE TRABAJO CON AZAFRANES REFRIGERADORA DE 2 PUERTAS</t>
  </si>
  <si>
    <t>WONDER VERTICAL 2200 LTS DUPLEX PUERTA</t>
  </si>
  <si>
    <t>FREIDORA ECONOMAX RET LG300</t>
  </si>
  <si>
    <t>CAMARAS,  AMPLIFICADOR, PARLANTE, GABINETE, MATERIALES DE INSTALACION, PARLANTE, CLABLES, DISCO DURO</t>
  </si>
  <si>
    <t>ASADOR PARA CARNE, ESTUFA 4 PUESTOS,MESA DE TRABAJO CON REPISA DE CENTRO, CAMPANA EXTRACTORA  ACERO SAT,ASADOR DE 30 POLLOS EN ACERO INOX,DUCTO LAMINA GALVANIZADO,EXTRACTRO TIPO TIPO HONGO (PABLO DAZA)</t>
  </si>
  <si>
    <t>VENTILADOR INDUSTRIAL 14, SILLA BAR IBIZA NEGRA (Sodimac)</t>
  </si>
  <si>
    <t>ENFRIADOR DE 370 LITROS DOBLE CUBETERO ALTO 94 CM, FRENTE 106 CM Y FONDO  78,6 CM (Grupo Wonder)</t>
  </si>
  <si>
    <t>WONDER VERTICAL 22000 LITROS DUPLES PUERTA SOLDIA, MESA DE TRABAJO REGRIGERACCION ANCHO  1,2  MTS DOS PUERTAS EN ACERO INOXIDABLE, BASE CHEF REFRIGERADORA 2 CAJONES, CONGELADOSR HORIZONTAL TAPA COFRE M155 L GABINETE INTERNO ZN (Grupo Wonder)</t>
  </si>
  <si>
    <t>MAQUINARIA Y EQUPIO (Grupo wonder)</t>
  </si>
  <si>
    <t>PLATILLERA,REPISA,PINCHETA,MANTEQUILLERA,MESA DE TRABAJO,REJILLA TIPO CARCAMO</t>
  </si>
  <si>
    <t>ESCABILADERO,BANDEJAS TROQUELADAS, ESTANTE LAMINA,PORTA COMANDERAS, MESON DE LAVADO,TRAMPA DE GRASA,PROTECTORA DE CAÑERIAS EN ACERO INOX,MUEBLE DE BAÑO MARIA, MESA DE TRABAJO CON RESPISA DE CENTRO, DUCTO ACERO.</t>
  </si>
  <si>
    <t>CAMPANA EXTRACTORA A ACERO EXTRACTOR INDUSTRIAL TIPO HONGO 24</t>
  </si>
  <si>
    <t>ASADOR DE CARBON, STUFA 4 PUESTOS SENCILLOS, CAMPANA EXTRACTORA ACERO SAT, ACOPLE PARA EXTRACTOR,EXTRACTOR TIPO HONGO, ASADOR DE 42 POLLOS QUIRURGICO</t>
  </si>
  <si>
    <t xml:space="preserve">FREIDOR BROASTER A PRESION </t>
  </si>
  <si>
    <t>BOTELLERO 450 BOTELLAS, MESA DE TRABAJO INOX CONGELADORA 338 LTS, MESA  DE TRABAJO REFRIGERACION  ANCHO 1,2 MTS DOS PUERTAS EN ACERO INOXIDABLE (Grupo Wonder)</t>
  </si>
  <si>
    <t>Maqunaria  y Equipo</t>
  </si>
  <si>
    <t>(1)AIRE MINISPLITSHIG WALL INVERTER 24000 BTU DAIKIN,(1) CONDENSADORA 60,000 BTU MCQUAY 5 TON INVERTER, (1)EVAPORADORA TIPO CASSETTE 5 TON 60.000 BTU MCQUAY, (1)EVAPORADORA TIPO CASSSETTE, (1) CONDENSADORA 36,000 BTU (INVERSIONES HMCR)</t>
  </si>
  <si>
    <t>ASADOR DE POLLOS A CARBON EN ACERO (Pablo Daza)</t>
  </si>
  <si>
    <t>HORNO PROFESIONAL INTELIGENTE (PABLO DAZA)</t>
  </si>
  <si>
    <t>EVAPORADORA TIPO CASSETTE (INVERSIONES HMCR SAS)</t>
  </si>
  <si>
    <t>BASE CHEF REGRIGERADORA 2 CAJONES (GRUPO WONDER)</t>
  </si>
  <si>
    <t>VITRINA VERTICAL CONGELADORA PUERTA SOLIDA (GRUPO WONDER)</t>
  </si>
  <si>
    <t>CUARTO FRIO MODULAR  3,10 *2,60 /INVERESIONES H.M.C.R SAS)</t>
  </si>
  <si>
    <t>CUARTO FRIO MODULAR /INVERESIONES H.M.C.R SAS)</t>
  </si>
  <si>
    <t>(1) MAQUINA DE HELADO (JOSE NICOLAS SAAVEDRA CALDERON)</t>
  </si>
  <si>
    <t>(2)AIRES ACONDICIONADO (INVERSIONES HMCR SAS)</t>
  </si>
  <si>
    <t>(9) HORNOS MICROONDAS Y 6 MUG CAFE IRISH (SODIMAC COLOMBIA SAS)</t>
  </si>
  <si>
    <t>AIRE ACONDICIONADO TIPO MINI SPLIT 24000 BTU ON/OFF R-410A SERIE BRISSA 220V7/60HZ HISENSE AS-24 CR2SBBDJ01</t>
  </si>
  <si>
    <t>activo</t>
  </si>
  <si>
    <t>MUEBLES Y  ENSERES (Sodimac)</t>
  </si>
  <si>
    <t>(DESING LOIUNGE AK SAS)</t>
  </si>
  <si>
    <t>MUEBLES Y  ENSERES (JARDIN PLAZA)</t>
  </si>
  <si>
    <t>COMPUTADOR  HP DF0013LA RYZEN MARKETHING</t>
  </si>
  <si>
    <t>MESA 1,15*60</t>
  </si>
  <si>
    <t>SILLAS</t>
  </si>
  <si>
    <t>MINISPLIT SMART DUAL SISTEMA (Comercializadora hvc sas)</t>
  </si>
  <si>
    <t>MUEBLE DOBLE DE COLOR ROJO DE 1,20C1,00 MATERIAL CUEROTEX Y ESTRUCTURA PARDILLO, SOFA DE 2,50 MTS COLOR ROJO Y BEIGE ESTRUCTURA EN PARDILLO Y ENCHAPES EN PINTURA BRILLANTE MADERA, SOFA DE 4 MTS COLOR ROJO Y BEIGE ESTRUCTURA EN PARDILLO Y ENCHAPES EN PINTURA BRILLANTE MADERA (Hector  Hernan Sanchez)</t>
  </si>
  <si>
    <t>AIRE MINISPLISR HIGH WALL INVERTER (Comercializadora hvc sas)</t>
  </si>
  <si>
    <t>MUEBLES Y  ENSERES (Hector Perozo Niño)</t>
  </si>
  <si>
    <t>MUEBLES Y ENSERES (Sodimac Colombia)</t>
  </si>
  <si>
    <t>MESA DIM 1,20*60 Y MESA DIM 60*60, (Yorman Andres Montes),</t>
  </si>
  <si>
    <t>MUEBLE DE DOBLE COLOR Y PEROGASN EN MELAMINA (Hernan Sanchez  Rojas)</t>
  </si>
  <si>
    <t>AIRE MINISPLISTS (inversiones HMCR SAS)</t>
  </si>
  <si>
    <t>MESA DIM 0,60X0,60(Yorman Andres Arteaga Montes)</t>
  </si>
  <si>
    <t>(Yorman Andres Arteaga Montes)</t>
  </si>
  <si>
    <t>1 LED 70SAMSUNG SMART TV 4K PROCESADOR CRYSTAL 3 PTOS HOMI SERIE 7, 1 LED 65 HYUNDAI SMART TV 4K WEBOS MAGIC CONTROL COMANDO DE VOZ NETFLIX PRIME VIDEO SIN BORDES(comercializadora HVC SAS)</t>
  </si>
  <si>
    <t>(Hector Perozo  Niño)</t>
  </si>
  <si>
    <t>10 MESAS DIM 1,20X 60, 2 MESA DIM 1,80X60(Yorman Andres Arteaga Montes)</t>
  </si>
  <si>
    <t>(12) MP SILLA TOLIX NEGRO (Sodimac)</t>
  </si>
  <si>
    <t>(20) SILLAS DE MADERA (Javier Sanchez Diaz)</t>
  </si>
  <si>
    <t>(1) MUEBLE COLOR ROJO FIESTA FRESA  (Javier Sanchez Diaz)</t>
  </si>
  <si>
    <t>(10) MESAS PARA TERRAZA EN COLL ROLLED ACABADOI EN PINTURA ELCTROTASICA(Yorman Andres Arteaga Montes)</t>
  </si>
  <si>
    <t>PERSIANAS (SANDRA MILENA ESPINOSA</t>
  </si>
  <si>
    <t>SILLA COMEDOR (DESING LOUNGE AK SAS)</t>
  </si>
  <si>
    <t>MP COMBO X 4 SILLA T (SODIMAC COLOMBIA SA)</t>
  </si>
  <si>
    <t>MUEBLES (YORMAN ANDRES ARTEAGA MONTES)</t>
  </si>
  <si>
    <t>(64) SILLA COMEDOR, (8) SILLA BARRA (DESING LOUNGE AK SAS</t>
  </si>
  <si>
    <t>2 (MUEBLES), (1) CAJA MUEBLE, (1) DECORACION DE PARED, (1) ENTREPAÑO, (4) BASES METALICAS (YORMAN ANDRES ARTEAGA MONTES)</t>
  </si>
  <si>
    <t>5 MUEBLES DOBLES (HECTOR PEROZO NIÑO)</t>
  </si>
  <si>
    <t>10 SILLAS AZULES , 10 SILLAS GRISES ,(HECTOR PEROZO NIÑO)</t>
  </si>
  <si>
    <t>MESA DIM 1,20X60 (YORMAN ANDRES ARTEAGA MONTES)</t>
  </si>
  <si>
    <t>(1) TELEVISOR LED 190CM (GRUPO ÉXITO)</t>
  </si>
  <si>
    <t>20 SILLAS GERENTE MALLA (SODIMAC COLOMBIA SA)</t>
  </si>
  <si>
    <t>MUEBLES Y ENSERES (MARIA ESTHER CONTRERAS MEDINA)</t>
  </si>
  <si>
    <t>5 ESCRITORIOS (ENRIQUE CAICEDO PEREZ)</t>
  </si>
  <si>
    <t>PERSIANAS (SANDRA MILENA ESPINOSA)</t>
  </si>
  <si>
    <t>VD ESTANTERIA CROMAD (SODIMAC COLOMBIA SAS)</t>
  </si>
  <si>
    <t>HECTOR PEROZO NIÑO (UN MUEBLE )</t>
  </si>
  <si>
    <t>maquinaria y equipo del restaurante (ci tecnologia)</t>
  </si>
  <si>
    <t>MAQUINARIA Y EQUIPO  (grupo empresarial ferran)</t>
  </si>
  <si>
    <t>PLANCHA ASADORA GAS DE  SOBREPONER 36". LICUADORA INDUSTRIAL 1,5 LTS CON ANTITRUJI, BASE CHEF 36" 2 CAJONES (pallomaro)</t>
  </si>
  <si>
    <t>ESTANTE LAMINA PINTADA DE 90X30 COLOR BLANCO, MESON LAVADO DE 210X063X090X CON 2 POZUELOS DE 50X45X30 CON SHUT DE BASURA EN  ACERO INOX REF304, TRAMPA DE GRASA PROTECTORA DE CAÑERIAS EN ACERO INOX REF 304  (Pablo Daza)</t>
  </si>
  <si>
    <t>MESON COCTELERO DE 220X060 CON POZUELOS 36X36X20 CON TANQUE PARA HIELO FUNDIDO EN PILIURETEANO CON ENTREPAÑO Y BASE  REPISA PARA BOTELLAS EN ACERO INOX REF 304,MESA DE TRABAJO FORRADO EN ACERO INOX 304 Y DE 90X70X85 PARA DISPENSADOR DE GASEOSAS CON PUERTAS DE HALAR, MESA DE TRABAJO CON ENTREPAÑO INOX 304 Y REPISA EN ACERO INOX REF 304 DE 140X30,   (Pablo Daza)</t>
  </si>
  <si>
    <t>ASADOR PARA CARNE DE 100X70 EN ACERO INOX REF304 CON SISTEMA DE PARRILLA GRADUABLE PARRILLA EN ACERO FORRADO LATERALES Y ESPALDAR CON RUEDAS, ESTUFA 4 PUESTOS SENCILLOS ESPECIAL EN QUEMADORES EN HIERRO PARRILLAS EN VARILLA CON PLANCHA DE SOBREPONER DE 43X30 EN HIERRO,ASADOR DE 30 POLLOS EN ACERO INOX 304 A GAS, DUCTO LAMINA GALVANIZADO,ACOPLE PARA EXTRACTOR  (Pablo Daza)</t>
  </si>
  <si>
    <t>MESA DE TRABAJO CON REPISA DE CENTRO DE 150X60 CON REPISA DE 150X040 Y 2 ENTREPAÑOS, CAMPANA EXTRACTORA ACERO SAT REF 430* DE 400X100X050 CON SOBRECAMPANA</t>
  </si>
  <si>
    <t>MESA PARA PREPARAR ALIMENTOS</t>
  </si>
  <si>
    <t>FREIDOR BROASTER A PRESION TENSION NOMINAL 220V CAPACIDAD 25L 4 POLLOS POR TANDA (COCCION RAPIDA ENTRE 12 A 14 MIN POR TANDA)  (Pablo Daza)</t>
  </si>
  <si>
    <t>ESCABILADERO 15 BANDEJAS,BAND01 BANDEJAS TROQUELADAS 65X45*DOCENAS, ED*5 ESTANTE LAMINA PINTADA* 0 19 2.00 159,664.00 319,328.00 DE 90X30 COLOR BLANCO P-C-Q1M PORTA COMANDERAS, V-MLQ MESON DE LAVADO°  DE 1 63X063X090 CON 2 POZUELOS DE 50X45X30 CON SHUT DE BASURA EN ACERO INOX REF304 R-T-Q140, TRAMPA DE GRASA PROTECTORA DE CAÑERIAS EN ACERO INOX REF 30 (ACEROS DAZA)</t>
  </si>
  <si>
    <t>PLATILLERA EN ACERO INOX 304 DE 1.00 DE PARED, V-MCI-2 MESON COCTELERO DE 190X060 CON POZUELO 36X36X20 CON TANQUE PARA HIELO FUNDIDO EN POLIURERTANO CON ENTREPAÑO Y BASE REPISA PARA BOTELLAS EN ACEROS INOX REF304 REPISA1 REPISA EN ACERO INOX REF.304. 0 19 1.00 315,126.00 315,126.00 DE 140X030, PINCH 01 PINCHETA EN ACERO INOX REF.304, MAN-ABC-INO MANTEQUILLERA DE 17X17X10 GRANDE, SER18 SERVICIO DE PULIDO  MESA DE 90X70X85 DISPENSADORA DE BEBIDAS  (Pablo Daza)</t>
  </si>
  <si>
    <t xml:space="preserve"> CAMPANA EXTRACTORA ACERO SAT REF.430* DE 495X10-100X050  (Pablo Daza)</t>
  </si>
  <si>
    <t>ASADOR A CARBON DE 1,00X70 EN ACERO INX REF 304 CON SISTEMA DE PARRILLA GRADUABLE PARRILLA EN ACERO FORRADO LATERALESY ESPALDAR CON RUEDAS, ESTUFA 4 PUESTOS SENCILLOS ESPECIAL EN QUEMADORES EN HIERRO PARRILLAS EN VARILLA CON PLANCHA DE SOBREPONER DE 43X30 EN HIERRO,MESA DE TRABAJO CON REPISA DE CENTOR EN 120X60 CON REPISA DE 120X040 Y 2 ENTREPAÑOS, DUCTO LAMINA GALVANIZADO, ACOPLE PARA EXTRACTOR EN LAMINA GALVANIZADA, ACOPLE PARA EXTRACTOR EN LAMINA GALVANIZADA,EXTRACTOR TIPO HONGO 20" IMPORTADO, ASADOR DE 24 POLLOS MIUXTO EN ACERO QUIRURGICO.  (Pablo Daza)</t>
  </si>
  <si>
    <t>1 KIT QUEMADOR DE CARNE CON BANDEJA, SAL 5 GANCHOS, 2 SETS DE ETIQUETAS Y 3 PARRILLAS- DRY AGER SERIE 857678834, DOS FREIDORA PRESION AUOTOMATICA TESION NOMINAL (BANCOLOMBIA)</t>
  </si>
  <si>
    <t>1 Centrifugador, 2 freidora, 2 licuadora, 2 planchas, 8 patas (BANCOLOMBIA)</t>
  </si>
  <si>
    <t>MUEBLES CURVOS COLOR AZUL Y COLOR MOSTAZA (MARIA ESTHER CONTRERAS MEDINA)</t>
  </si>
  <si>
    <t>(8) LICUADORAS (BANCOLOMBIA)</t>
  </si>
  <si>
    <t>(2) ESTUFAS A GAS (BANCOLOMBIA)</t>
  </si>
  <si>
    <t xml:space="preserve">(4) FREIDOR A GAS (BANCOLOMBIA) </t>
  </si>
  <si>
    <t>(2) GRATINADOR (BANCOLOMBIA)</t>
  </si>
  <si>
    <t>(2) PARRILLA ASADORA A GAS (BANCOLOMBIA)</t>
  </si>
  <si>
    <t>(1) MOLINO INDUSTRIAL (BANCOLOMBIA)</t>
  </si>
  <si>
    <t>(4) SUPER SS7-5 (BANCOLOMBIA)</t>
  </si>
  <si>
    <t>(9) REJILLAS EN ACERO Y VARILLA DE ACERO INOXIDABLE (PABLO DAZA)</t>
  </si>
  <si>
    <t>(1) CAMPANA EXTRACTORA DE 630X100CM EN ACERO ACOPLE PARA EXTRACTOR, (1) EXTRACTOR TIPO HONGO 20"IMPORTADO CON CAJA RECOLECTORA DE GRASA TRANSMISION CORREA Y POLEA, (1)MESON DE LAVADO DE 2,60X0,63X0,90 EN ACERO INOXIDABLE,(1) MESA DE TRABAJO 140X65X90 EN ACERO, (1) CODO DE 50X50 CN EN LAMINA GALVANIZADA (PABLO DAZA)</t>
  </si>
  <si>
    <t>(1) TRAMPA DE GRASA NEGRAS EN ACERO INOX X 304, (1) PLATILLERA DE 100 DE PARED FABRICADA EN ACERO INOXIDABLE, (1) MESON COCTELERO DE 400X60X90 CON SHUT DE DE BASURA FABRICADO EN ACERO INOX (PABLO DAZA)</t>
  </si>
  <si>
    <t>(1)REPISA DE 130X30 FABRICADA EN ACERO INOXIDABLE, (1),MESA PARA DISPENSADOR DE GASEOSA, (1) GUARDA MOTOR, (1) DUCTO LAMINA GALVANIZADA, SERVICIO DE INSTALACION (PABLO DAZA)</t>
  </si>
  <si>
    <t>(1) ESTUFA DE 6 PUESTOS 2DOBELS 4 SENCILLOS PLANCHA DE 70X50 GRATINADOR, (1) MESA DE 120X70 CON REPISA SUPERIOR FABRICADA EN ACERO, (1) MESON DE LAVADO DE 190X63 CON 2 POZUELOS DE 50X50 EN ACERO, (1) TRAMPA DE GRASA AGUAS NEGRAS EN ECERO, (1) PLATILLERA DE 100 PARED FABRICADA EN ACERO INOXIDABLE, (1) REPISA DE 140X30 FABRICADA EN ACERO INOX (PABLO DAZA)</t>
  </si>
  <si>
    <t>(1) EXTRACTOR TIPO HONGO 22" (1) GUARDA MOTOR, (1) MOLDE ARO PARA HUEVO, (1) MANTEQUILLERA DE 17X17X10 GRANDE</t>
  </si>
  <si>
    <t>(1) WONDER BOTELLERO, (1) WONDER VERTICAL 2200 LITROS DUPLEX PÚERTA SOLIDA, (1) MESA DE TRABAJO ENSALADERA AZAFATA REFRIGERADORA 268 LTS, (1) WONDER REFRIGERACION MESA TRABAJO 14 PIES EN ACERO, (1) WONDER CONGELADORA MESA TRABAJO 14 PIES EN ACERO, (1) BAS CHEF REFRIGERADORA 4 CAJONES (GRUPO WONDER)</t>
  </si>
  <si>
    <t>(1)MESA PARA DISPENSADOR DE GASEOSA DE 90X70X75 FABRICADO EN ACERO INOX, (1) MESON COCTELERO DE 280X60X90 FABRICADO EN ACERO, (1) CAMPANA EXTRACTORA DE 500X100 FABRICADO EN ACERO SATINADO, (1) DUCTO LAMINA ALVANIZADO 40X40, (1) CODO DE 40X40 CM EN LAMINA GALVANIZADA, (1) ACOPLE PARA EXTRACTOR, (PABLO DAZA)</t>
  </si>
  <si>
    <t>(1)MESON COCTELERO DE 310X60 CON SHUT DE BASURA , 6 AZAFATES DE 17X16X10, (1)MESON LAVAPLATOS DE 190X64 CON 2 POZUELOS CON ENTREPAÑO Y BASE EN TUBO REDONDO, (1) REJILLAS DE 13,5X28X2 DE ALTO EN ACERO INOX, (1) DUCTO LAMINA GALVANIZADO 50X50, SERVICIO DE MODIFICACION A TRAMPA DE GRASA (PABLO DAZA)</t>
  </si>
  <si>
    <t>PANEL CUARTO FRIO PIR40 CAL28-9002 ESPESOR 4CM KINGSPAN (INVERSIONES HMCR SAS)</t>
  </si>
  <si>
    <t>TUBERIA DE COBRE, CODO COBRE, RUBATEX,PARA CUARTO FRIO (INVERSIONES HMCR SAS)</t>
  </si>
  <si>
    <t>CAJA ELECTRICA ELITECH ECB-100PLUS, CODENSADORA PARA SPLIT R410 , EVAPORADOR HISPANIA2, VALVULA DE EXPANSION, PARA CUARTO FRIO  (INVERSIONES HMCR SA)</t>
  </si>
  <si>
    <t>SUPER ARRANCADOR 4000A 120000 BTU 120V/220V, (INVERSIONES HMCR SAS), GRAPAS, CABLES, LAMPARAS,CILINDRO A GAS, LAMPARAS, TRANSFORMADOR,VARILLLAS, TUBERIAS, CHAZO,CONTACTOR, DISCO CORTE, FILTRO, TUERCAS, ARANDELAS PARA CUARTO FRIO (INVERSIONES H.M.C.R.)</t>
  </si>
  <si>
    <t>(1) WONDER BOTELLERO 700 BOTELLAS DOBLE CUBETERO (1) WONDER VERTICAL 2200 LITROS DUPLEX PUERTA SOLIDA, (1) WONDER PANORAMICA HORIZONTAL REFRIGERADORA  16 PIES, (1) WONDER REFRIGERADORA MESA TRABJAO 14 PIES ACERO, (1) WONDER CONGELADORA MESA TRABAJO 14 PIES EN ACERO,(1) MESA DE TRABAJO ENSALADERA AZAFATE REGRIGERADORA 268 LTS, (1)BASE CHEF REFRIGERADORA 4 CAJONES. (PABLO DAZA)</t>
  </si>
  <si>
    <t>(6) CONDENSADOR 060 KBTU CFRESH, (6)  FANCOIL CS 060KBTU CFRESH, (REFRIPARTES)</t>
  </si>
  <si>
    <t>(3) CONDENSADOR 060 KB TU CFRESH, (3) FANCOIL CS 060KBTU CFRESH,  (REFRIPARTES)</t>
  </si>
  <si>
    <t>VARILLA RED EN ACERO, LAVABOTAS INOX, DESPRESADORA DE POLLO EN ACERO (PABLO DAZA DELGADO)</t>
  </si>
  <si>
    <t>(5) VENTILADOR PA KALLEY (COLOMBIANA DE COMERCIO S.A.)</t>
  </si>
  <si>
    <t>INVERSIONES HMCR SAS</t>
  </si>
  <si>
    <t>ARROCERAS, JUEGO RECIPIENTE, PINZAS, CERNIDOR MANUAL, ENCENDEDOR BBQ,ESPATULA,PALA PARA PASTEL,JUEGO RECIPIENTE HERMETICO,PINZA, AVISOS, BARRA MAGNETICA, TABLA ARO,JARRA IMUSA, OLLA PARA PASTEL,PELAPAPAS,AVISO MESA RESERVA,BORDEADOR DE COPA,CADDY BAR ARO,COLADOR METALICO,CUCHARA HIELO, CUCHILLO DE PAN,DESTAPADOR DE BOTELLA,EMBUDO,KIT PRESS EXPRIM,OLLA A PRESION,PORTACONDIMIENTOS,RALLADOR,TALA DE ARO CORTADORA, TAPETE ESCURI ARO, (MAKRO SUPERMAYORISTAS SAS)</t>
  </si>
  <si>
    <t>(1) MESA MARMOL 6 PUESTOS GRIS BETAS (MOBLIHOUSE SAS)</t>
  </si>
  <si>
    <t>MUEBLES (ELIAS JIMENEZ CUEVAS)</t>
  </si>
  <si>
    <t>CENTRIFUGADOR 12L ENSALADAS, GRIFO 6" DUCHA, ESTUFA A GAS 4 QUEMADORES (PALLOMARO S.A.)</t>
  </si>
  <si>
    <t>ABRELATAS BSIC (1),  AFILADOR DE CUCHILLOS (1), AZAFATE (3), BASE MADERA (6), BATIDOR FRANCES (3),BOWLS (18),CHAIRA (1), COLADOR (7), CUCHILLOS (8), ESPATULA FRITURA 6"(4), EXPRIMIDOR, GRAMERA, HACHUERA,MOLDE NE HIERRO,OLLA A PRESION,PELADOR (2),PEROL (9), PIMENTERO(1), PINCHO (12), PLATO (22), RALLADOR (1), RECIPIENTES (53), SALSERO (12), SARTEN (5),TABLAS (3), TAPETE DE HORNO (4), TASON HONDO (6)</t>
  </si>
  <si>
    <t>PLATO MADERA 84 UND, CUCHILLOS, CUCHARAS, COMEDOR (432 UND), TERRA PO 12 UND, CREMERA GAIA 6 UND, MANDOLINA PROFESIONAL 1 UND</t>
  </si>
  <si>
    <t>CUARTO FRIO MODULAR 2,50 *4,50 INCLUYE MODULACION GALVANIZADA PREPINTADA 80 MM DE ESPESOR AISLADA EN POLIUTERENO DE ALTA DENSIDAD UNIDAD CONDENSADORA, PUERTA BATIENTE CON HERRAJES, EVAPORADRO, TABLERO ELECTRICO PROYECTADO, JARDIN PLAZA (H.M.C.R.)</t>
  </si>
  <si>
    <t>VITRINA VERTICAL CONGELADORA PUERTA SOLIDA 1100 LITROS (GRUPO WONDER)</t>
  </si>
  <si>
    <t>CONSOLA ANALOGA SOUNDCRATK SIGNATURE 12, BASE DE MICROFONO, MAQUINA DE HUMO, CABLE DE MICROFONO PROEL DELGADO, LIQUIDO DE HUMO (EL MUNDO DEL MICROFONO)</t>
  </si>
  <si>
    <t>BASE PLASFON  (20) (COMERCIALIZADORA AYA HERMANOS SAS)</t>
  </si>
  <si>
    <t>CONTROLADORA VIDEO WALL 4K 2 X 2 (WG INGENIERA Y COMUNICACIÓN EYH SAS)</t>
  </si>
  <si>
    <t>SANSUNG TV UN58AU7000 58"UHD 4K SMART BODEGA 080 (17 UNID)  COMERCIALIZADORA CBB S.A.S.</t>
  </si>
  <si>
    <t>SANSUNG TV UN58AU7000 58"UHD 4K SMART BODEGA 080 (9 UNID)  COMERCIALIZADORA CBB S.A.S.</t>
  </si>
  <si>
    <t>MATRIZ PARA VIDEOW ALL MULTICONFIGURABLE, 9 PANTALLAS (COMPU TOYS)</t>
  </si>
  <si>
    <t>UN MUEBLE (ELIAS JIMENEZ CUEVAS)</t>
  </si>
  <si>
    <t>HORNO PARRILLA ASADOR RAYO A GAS SISTEMA CARBON CON MANTENEDOR SISTEMA DE CALENTAMIENTO A GAS CON QUEMADORES CENTRIFUGOS Q15 EN HIERRO FUNDIDO DIMENSIONES FRENTE 1.05 MTS FONDO 0.84 MTS ALTURA 1.90 MTS. REF-HRO-2 I(NDUSTRIAL CASINO) (BANCO OCCIDENTE LEASIGN)</t>
  </si>
  <si>
    <t>GRATINADOR DOBLE ABIERTO ELABORADO EN SU TOTALIDAD EN LAMINA DE ACERO INOXIDABLE,DIMENSIONES :FRENTE 0.90MTS,FONDO 0.35MTS, ALTURA 0.37 MTS REF-G-1 (INDUSTRIAL CASINO) (BANCO OCCIDENTE LEASIGN)</t>
  </si>
  <si>
    <t>EQUIPO INDUSTRIAL CON DE DIEZ (10)  HORNILLAS Y HONOR CONVENCIONAL DIMENSIONES:FRENTE 1.75MTS, FONDO 0.80MTS,ALTURA 0.90MTS.REF-EH-10 (INDUSTRIA CASINO) (BANCO OCCIDENTE LEASIGN)</t>
  </si>
  <si>
    <t>PLANCHA ASADORA SOBREPONE, SISTEMAS CALENTAMIENTO A GAS,DIMENSIONES:FRENTE 0.80MTS, FONDO 0.80MTS, ALTURA 0.33 MTS. REF-PB-2(INDUSTRIA CASINO) (BANCO OCCIDENTE LEASIGN)</t>
  </si>
  <si>
    <t>PLANCHA ASADORA SOBREPONE, SISTEMA CALENTAMIENTO A GAS ,DIMENCIONES : FRENTE 0.60MTS, FONDO 0.80MTS ALTURA 0.33 MTS REF-PB-2 (INDUSTRIA CASINO) (BANCO OCCIDENTE LEASIGN)</t>
  </si>
  <si>
    <t>FREIDORA INDUSTRIAL CON DOS CANASTILLAS, CON TINA DE COCCION FABRICADA EN SU TOTALIDAD  EN LA LAMINA DE ACERO INOXIDABLE . REF-FB-1 (INDUSTRIAL CASINO) BANCO OCCIDENTE LEASING)</t>
  </si>
  <si>
    <t xml:space="preserve">STELLA ANDREA APARICIO GALVIS (ENROLLABLE ESTANDER BLACKOUT NEGRO MOTORIZADO </t>
  </si>
  <si>
    <t xml:space="preserve">ACERO DAZA( ESTUFA DE 2 PUESTOS DOBLE FABRICADO EN ACERO REF 304 , MESA DE TRABAJO DE 70*70*82 FABRICADA EN ACERO INOX ,MESA DE TRABAJO DE 180*70 EN ACERO INOX REF 304, ADICIONAL DE AUMENTO DE MEDIDAS CAMBIO 1.20 A 1.80, REPISA DE 180*35*70 FABRICADO EN ACERO </t>
  </si>
  <si>
    <t>ACERO DAZA (REPISA DE 100*35CM EN ACERO  INOX REF 430, LAVAMANOS PEDESTAL EN ACERO INOX 304,FRENTE DE MUEBLES DE PLANCHA EN ACERO INOX MESA DE TRABAJO 129*57.5*90 CON TAPA  CAL 20, REGULADOR ESTABILIZADOR DE 19 MILIBARES 1/2 CINTA TEFLON 50CMDE CHIPA 3/16 RACOR BG 3/16 BUCH 3/4 Y NIPLE 1/2</t>
  </si>
  <si>
    <t>ACERO DAZA ( BANDEJA DE H20 ESMALTADA UNOX, PARRILLA INOXIDABLE PARA COCCION AL VAPOR BANDEJA PARA HORNO PARA ASAR EN ALUMINIO DETERGENTE  ULTRA UNOX, MESA DE 75*90*85 DOBLE ENTREPAÑO REF 304Y REPISA DE 140*30CM EN ACERO SATINADO 430</t>
  </si>
  <si>
    <t>PLATINA EN ACERO DE 105*10 DE ANCHO MOLINO DE CAFÉ IMPORTADO CUNIL, REPISA DE 180*35*70 FABRICADO EN ACERO MUEBLE COCTELERO DE 90*55EN ACERO MESA DE 170*60FABRICADA EN ACERO CON BASE EN TUBO CIN FLANCHE, TRAMPA DE GRASA INOX DE 40*50*40 REF304</t>
  </si>
  <si>
    <t xml:space="preserve"> MUEBLE  (HECTOR PEROZO)</t>
  </si>
  <si>
    <t>MUEBLE  (HECTOR PEROZO)</t>
  </si>
  <si>
    <t>ARQUIMUEBLES (FABRICACION DE MOBILIARIO )</t>
  </si>
  <si>
    <t>MUEBLES  (HECTOR PEROZO)</t>
  </si>
  <si>
    <t xml:space="preserve"> WONDER REFRIGERACION MESA TRABAJO 14 PIES, COGELADOR MESA TRABJAO 14 PIES EN ACERO, BASE CHEF REFRIGERADORA 2 CAJONES, MESA DE TRABAJO CON AZAFATES REFRIGERADORA DE 2 PUERTAS.</t>
  </si>
  <si>
    <t>FABRICACION DE MOBILIARIO (ARQUIMUEBLES SAS)</t>
  </si>
  <si>
    <t>PLATOS PANDO, PLATO HONDO,SARTEN AL 20CM, PEROL AL 2O CM, MOLDE EN HIERRO PARA LASAGNA ESMALTADO, PEROL AL 24CM SL PROF, PEROL ATH 24 CM 5L PROF 97 UNIDADES EN TOTAL,  (GRUPO EMPRESARIAL FERRAN S.A.S.)</t>
  </si>
  <si>
    <t>1 MUEBLE DISPLAY, 1 MUEBLE CONSOLA, JARDINERS 10,78, MISE AND PLACE, MUEBLE CAJA,  (JORGE ENRIQUE CAICEDO PEREZ)</t>
  </si>
  <si>
    <t>6 SILLAS DE BARRA EN HIERRO PINTADOS EN ELECTROSTATICA, TAPIZADO (ELIZA JIMENEZ CUEVAS)</t>
  </si>
  <si>
    <t>MESA DE TRABAJO DE 120X63 FABRICADO EN ACERO INOXIDABLE CON BASE EN TUBO REDONDO CON 2 ENTREPAÑO, MESA DE 98X60X105X105 BASE EN TUBO DE 2 AMARRRE EN C FABRICADO EN ACERO INOXIDABLE, ESTANTE DE 45X40X185 CON 4 ENTREQPÑOS BASE  EN TUBO EN ACERO INOX, FRONTAL DE 271X20X15 CON REPISA PARA REJILLA FABRICADO EN ACERO INOX PARA SERVIR TRAGOS (PABLO DAZA)</t>
  </si>
  <si>
    <t>3 CORTIANS ENROLLABELS TIPO BLACK OUT NEGRO MANUALES (SANDRA MILENA ESPINOSA)</t>
  </si>
  <si>
    <t>TAPA MESA EN GRANITO NEGRO (8), CIRULO EN  GRANITO (3), TAPA EN GRANITO GRIS (2)</t>
  </si>
  <si>
    <t>2 BATIDOR FRANCES, 10 BOWLS, 2 CAJA ORGANIZADORA ,8 CAJA ORGANIZADOR , 1 CALDERO CON OREJA, 3 CEPIULLO PARA HORNO Y PLANCHAS CERDAS Y RASPE INOX, 2 CHAIRA PREMIUM, 8 CUCHILLO CARNE 10 PROFESIONAL BLANCO, 2 CUCHILLO CARNIERO 7" PROFESIONAL, 4 CUCHILLO JAMON SIERRA 10" PROFESIONAL, 1 EMBUDO GRANDE, 2 EMBUDO PEQUEÑO, 3 ESPATULA FIRTURA 9 PRO, 3 ESPATULA HAMBUERGUESA 5" PROF, 2 GRAMERA 40 KG JA 1609170 JA, 1 MANDOLINA PROFESIONAL ACERSO INOX 43 CM LARGO,1 OLLA A PRESION 13L,1 OLAA ARROCERA INT,8 PAELLERA PULIDA 30 CMS(GRUPO EMPRESARIAL FERRAN SAS)</t>
  </si>
  <si>
    <t>2 PARRILLA ASADORA GAS DE SOBREPONER (PALLOMARO)</t>
  </si>
  <si>
    <t>(1)MESA DE 2,00 MTS X 7,15 CON RUEDAS Y DOS ENTREPAÑOS, 1 MESA DE TRABAJO DE 140X60 , REPISA DE 140X30 CM, 2 REPISA 80X30 CON PIE DE AMIGOS DE ACERO, 1 MESA DE TRABAJO DE 1,20X7,15X0,84 CON BASE EN TUBO REDONDO CON RUEDAS (PABLO DAZA)</t>
  </si>
  <si>
    <t>1 MESON DE 280X60 CON 3 POZUELOS 50X45X30 BASE EN 6 TUBOS REDONDOS AMARRE EN C, 2 TRAMPA EN GRASA INOX, 1 MUEBLE COCTELERO DE 373X218X60 CON TANQUE PARA HIELO CON HUECO PARA AZAFATE CON CJA Y RIEL PARA BOTELLAS, 1 PLATILLERA DE 100X70 DE PARED FABRICADA EN ACERO INOXIDABLE, (PABLO DAZA)</t>
  </si>
  <si>
    <t>EXTRACTOR TIPO HONGO 18" IMPORTADO (PABLO DAZA)</t>
  </si>
  <si>
    <t>BANDEJA TORQUELADAS 65X45  EN ALUMINIO (PABLO DAZA)</t>
  </si>
  <si>
    <t>1 HORNO MULTIFUNCIONAL CHETOP PARA 7 BANDEJAS, 3 REPISAS DE 150X30 EN AECRO, 1 KIT DE INSTALACION PARA HORNOS MULTIFUCIONAL, 1 SISTEMA DE FILTRADO DE AGUA UNOX (PABLO DAZA)</t>
  </si>
  <si>
    <t>1 ESCABILADERO DE 15 BANDEJAS 65X 45 EN HIERRO (PABLO DAZA)</t>
  </si>
  <si>
    <t>1 MESA DE 70X60X30 DE ALTO EN ACERO(PABLO DAZA)</t>
  </si>
  <si>
    <t>3 FORMADORA DE HAMBURGUESA IMPORTADO DE  13 CM, 2 MESA DE TRABAJ 100X82 EN ACERO(PABLO DAZA)</t>
  </si>
  <si>
    <t>2 FORMADORA PARA CARNE EN ACERO EN LAMINA DE 1/8, Y 2 FORMADORA PARA CARNE DE 15CM FABRICADO EN ACERO (PABLO DAZA)</t>
  </si>
  <si>
    <t>1 SELLADORA DE BOLSAS DE 20 CM CON CORTADOR (PABLO DAZA)</t>
  </si>
  <si>
    <t>20 SILLAS (ALCIDES MARIN RIVIERA)</t>
  </si>
  <si>
    <t>8 PLATOS HONDOS,6 BOWL BEIGE, 6 BOWL VERDE,12 BOWL VERDE,56 PLATO HONDO COLOR MATE VERDE, 19 BANDEJA 44.7 X12,6 CM PLUTO REACTIVO, 21 PLATO MANTEQUILLERO 8,5CM, 11 BOUILLON MINIATURA 81ML, 15 BANDEJA 36X 14 CM  COLOR PLUTO, 120 TENEDOR DE MESA ZURIQUE, 120 CUCHILLO DE MESA ZURIQUE, 12 CUCHARA DE HELADO DKASA, 72 CUCHILLO PASADO ZURI, 72 CUCHARA PTE ZURI, 3 BANDEJA ACERO INOXIDABLE 38 CM, 3 VASO PARA TRAGO ALKEMIST, 72 CUCHARA DE MESA ZURI (EMPLATAR DE COLOMBIA SAS)</t>
  </si>
  <si>
    <t>1 OLLA EN ALUMINIO CON MANIJAS, 5 BANDEJAS OVALADA 63,5X52 CM, 4 CANASTILLA TRIANG ALTA PARA PASTA (PALLOMARO)</t>
  </si>
  <si>
    <t>4 AZAFATE ACERO INOX, 4 AZAFATE ACERO INOX (PALLOMARO)</t>
  </si>
  <si>
    <t xml:space="preserve">2 BARCO PARA SUSHI MELANINA 48CM J&amp;H, 1 AJI AMARILLO X 1000 GR, 2 POLVO 5 ESPECIAS CHINAS X 200 GR, 2 CUCHILLO JAPONES SANTOKU X 165 MM, 2 WOK 14" THAI CURADO, 1 PIEDRA DE AFILAR CON BASE S-1000, 1 BARCO PARA SUSHI 18",  1 HANDAI 45 CM, 10 ESTERILLA DE BAMBU X 24 CM, 1 CUCHARON THAI PEQUEÑO, 1 MAQUINA PARA COCINA CHINA J&amp;H, 2 CEPILLO DE BAMBOO KK (GLOBAL GOURMET) </t>
  </si>
  <si>
    <t xml:space="preserve">86 PLATO PANDO COUPE MOON REACTIVO 23 CM, 36 PLATO PANDO COUPE 28CM MOON REACTIVO, 36 PLATO PANDO COUPE 28CM URANUS REACTIVO, 36 PLATO PANDO COUPE 28CM AURORA, 96 TENEDOR DE MESA ZURIQUE, 96 CUCHILLO DE ME SA ZURIQUE, 48 CUCHILLO PASADO ZURI (EMPLATAR DE COLOMBIA SAS) </t>
  </si>
  <si>
    <t>3012921440 TEL MOTO G22 128 GB NEGRO IMEI (MOVISTAR)</t>
  </si>
  <si>
    <t>12 MUG PIÑA ORO 500M, 12 TIKI MALU 450ML, 12 MUG CERMICA BUDA, 12 MUG CERMICA CALEVERA, 12 TIKI AKU AKU, 4 PALA DRENAJE 12OZ, 2 PICA HIELO LUXURY TRIDENTE, 6 PINZAS HIELO PATA GALLINA - REGULAR, 2 AHUMADOR PORTATIL PERSONAL, 1 SERRIN JACK DANIELS 80G, 2 SOPLETE LUXURY 4 LLAMAS, 2 KIT AHUMADOR RODAJA, 2 ANGOSTURA TRADICIONAL 118ML, 2 FEE BROTHERS POMELO 150ML, 2 FEE BROTHERS CHOCOLATE AZTECA 150ML, 2 FEE BROTHERS CIRUELA 150ML, 2 FEE BROTHERS MENTA 150M, 3 PINZAS LUXURY TITANIO 20CM, 6 PINZAS GARNISH RECTAS 20CM,  1 FLAVOUR BLASTER, 2 COCTELERA TITANIO 28OZ &amp; 18OZ, 1 ATOMIZADOR CLASICO DIAMANTE, 2 GLITTER FUCSIA BARTENDING 35G, 2 GLITTER DORADO BARTENDING 35G, 2 GLITTER RED BARTENDING 35G, 10 JIGGER JAPONES ORO 1/2OZ, 6 MACERADOR SLIMORO, 5 HAWTHORNE ORO STRAINER, 5 JULEP LUXURY ORO, 24 POURER DOSIFICADOR ORO, 24 COUPE CINTAGE, 24 COPA COUPE, 5 COLADOR CONICO ORO 8CM (PRODUCTOS PARA BAR Y COCINA BARTENDINGCOLOMBIASAS)</t>
  </si>
  <si>
    <t>MESON LAVAPLATOS 130X63 CON PUEZUELO 50X40X30 INOX PABLO DAZA DELGADO)</t>
  </si>
  <si>
    <t xml:space="preserve">1 EMPACADORA AL VACIO HENKELMAN 1 BARRA, 1 ESTUFA WOK 2 PTOS, 1200*800*800, 1 ESTACION DE ENSALADAS 1 PTA, 1 LICUADORA 3 VELOCIDADES  TIMER 1.5L, 1 LIUADORA 3 VELOCIDADES TIMER 1.5L (BANCO DE OCCIDENTE LEASING) </t>
  </si>
  <si>
    <t>12 SET PARA CHIPS, 5 CUBETA DE HIELO SILICONA 4,7X11X905, 5 ESPOLVOREADOR 9X7X7, 2 SET DE PINCHOS EN ESPIRAL X4, 1 CORTADOR DE GALLETA ARO SET X6, 1 BOLSA PLASTICA AMBIENTE (GRUPO INVESTEX)</t>
  </si>
  <si>
    <t>4 PLATO PIZZA EN PORCELANA NEGRO 32CM, 4 PLATO PARA PIZZA EN PORCELANA 32 CM, 1 BOLSA PLASTICA AMBIENTE 56X65CM (GRUPO INVESTEX)</t>
  </si>
  <si>
    <t>VASO CRISTAR MANHATAN CORTO (MAKRO)</t>
  </si>
  <si>
    <t>11 PLATOS RECTO, 3 BOTELLA OLIVA, 5 BOWL M, 3 CACEROLA M, 4 BOWL L, 5 PLATO M CURVO 23CM, 5 CACEROLAS TAPA, 5 VASO WHISKY, 11 PLATO M RECTO 23CM, 6 PLATO M 23CM, 9 SALSERO, 9 BANDEJA PLANA, 1 PLATO S CURVO, 1 ENSALADERA 3 BOWL L, 2 BOWL LINEAS</t>
  </si>
  <si>
    <t>1 WONDER BOTELLERO 450 CUBETERO CUBIERTA EN ACERO</t>
  </si>
  <si>
    <t>2 SET 3 MANGAS REPOSTERIA, 1 DESCORCHADOR DE ACERO SMART COOK, 4 SALSERA ACERO INOXIDABLE, 2 SET 3 BOWLS ACERO INOXIDABLE 8 OZ, 2 JARRA MEDIDORA ACERO INOXIDABLE 1 LT, 10 BANDEJA PIZZA 20 CMS, 6 CUCHARA DOMESTICA N7 BRILLADA ALUMINIO, 1 DOCENA CUCHARA JUGO O HELADO CLASSICA, 6 CUCHARRAS ARROZ CLASSICA, 6 CUCHARA ARROZ ACERO INOXIDABLE OCEANO, 2 SET 6 ESPATULAS MANTEQUILLA, 2 ESPUMADERA 10 ALUMINIO FUNDIDO BRILLADA, 60 VASO CERVEZA JOINVILLE 10 OZ, 60 VASO CERVEZA JOINVILLE 23 OZ, 4 PINZA CUCHARA ACERO INOXIDABLE, 1 CALDERO ALUMINIO NO 40, 1 CUCHARA HELADO GRANDE ALUMINIO, 6 HIELERA CHAMPAÑA ACERO INOXIDABLE STANDAR, 4 CUCHARON DOMESTICO ACERO INOXIDABLE 30, 2 COCTELERA ACERO INOXIDABLE 750 ORO ROSA, 2 SET VINAGRERA Y ACEITERA BARROCO (GRUPO MAJOLIM)</t>
  </si>
  <si>
    <t>1 MUEBLE MISSANPLAST EN NEGRO MEDIDAS DE 1.20X50X90, 1 MUEBLE MISSANPLAST EN COLOR BEIGE MELAMINA MEIDAS DE 1.80X50X90, 1 MUEBLE DE CAJA EN MELAMINA SIN GAVETA SOLO, 1 MUEBLE DE ENCRUSTAR EN MELAMINA SIN PUERTAS, 1 MUEBLE ELABORADO EN MELAMINA RH REFERENCIA GRAFFO CONSTA DE 2 PUERTAS 3 ENTREPAÑOS PARA CONSOLA DJ CAJON PARA CAJA REGISTRADORA (YORMAN ARTEAGA)</t>
  </si>
  <si>
    <t>4 CABINA ACTIVA QSC CP12 , 1 PROCESADOR DE AUDIO DIGITAL  , 1 CONSOLA DIGITAL FORMATO RACK CON 18 ENTRADAS , 1 ROTER ROMPEMUROS , 2 CABLE INTERCOM , 2 MICRÓFONO DINÁMICO , 3 BASE DE MICRÓFONO , 1 MICRÓFONO INALÁMBRICO  ,  12 CABEZA MÓVIL HIBRIDA CON EFECTO WASH Y SPOT , 7 CABEZA MÓVIL EFECTO BEAM , 1 REFLECTOR LED , 1 INTERFAZ DMX USB , 1 SPLITER CON 10 PUERTOS DMX , 1 MAQUINA DE NIEBLA CONTINUA PROFESIONAL (BANCO OCCIDENTE LEASING)</t>
  </si>
  <si>
    <t>9 MESAS CIRCULARES DE 80 BORDE NEGRO, 4 MESA RECTANGULAR DE 1,20*60 BORDE NEGRO, 4 MESA CUADRADA DE 60X60 BORDE NEGRO, 23 BASES DE MADERA ALISTONADAS</t>
  </si>
  <si>
    <t>GRATINADOR 4 QUEMADORES INFRARROJOS SATINADO GRADUABLE  (ACEROS DAZA)</t>
  </si>
  <si>
    <t>1 AHUMADOR BIG (JUAN GUILLERMO HERNANDEZ HOYOS)</t>
  </si>
  <si>
    <t>12 MESAS RECTANGULAR DE 1,20 X60, JORGE ENRIQUE CAICEDO PEREZ)</t>
  </si>
  <si>
    <t>1 CARRO PARA PASTAS A LA MESA (JACKSON OSCAR MORENO)</t>
  </si>
  <si>
    <t>BANCO OCCIDENTE  SIERRA PARA CARNE HUESO</t>
  </si>
  <si>
    <t xml:space="preserve">CANASTILLA PARA BOTELLAS DE BARRA, MESON LAVAPLATOS 1.22X62 POZUELO DE 60X40X25 CMS DE FONDO CON ENTREPAÑO EN ACERO INOXIDABLE CAL 18 REF.304 BASE EN TUBO REDONDO DE 1 1/2 , MESON COCTELERO 5.13X65 CON TORRE DE 31 CMS CON 2 POZUELOS DE 40X40X20 EN ACERO INOXIDABLE CAL 18 REF 304, MESA DE TRABAJO 2.00X70X90 Y GABINETE 97X60X67 - (PABLO DAZA DELGADO) FACT. N° AD1636 </t>
  </si>
  <si>
    <t>ESTUFA WOK 2 PTOS (PALLOMARO SA) FACT No. 2BC949</t>
  </si>
  <si>
    <t xml:space="preserve">9.744 TAZONES CAJA CHINA </t>
  </si>
  <si>
    <t>DRIVER RACK DBX PA2, CONSOLA DIGITAL MIDAS MR18 RACK,CONTROLADOR,MICROFONO INALAMBRICO SHURE,CABEZA MOVIL, CONECTOR,  (EL MUNDO DEL MICROFONO)</t>
  </si>
  <si>
    <t>MESA DE TRABAJO 50X50</t>
  </si>
  <si>
    <t xml:space="preserve">TRAMPA DE GRASA, MESON LAVAPLATOS Y CAMPANA ESTRACTORA </t>
  </si>
  <si>
    <t xml:space="preserve">PROCESADOS DE VEGENTALES EN ACERO </t>
  </si>
  <si>
    <t>marzo-abril</t>
  </si>
  <si>
    <t>mayo-junio</t>
  </si>
  <si>
    <t>julio-agosto</t>
  </si>
  <si>
    <t>septiembre-octubre</t>
  </si>
  <si>
    <t>noviembre-diciembre</t>
  </si>
  <si>
    <t>enero-febrero</t>
  </si>
  <si>
    <t>agosto</t>
  </si>
  <si>
    <t>890.501.434-2</t>
  </si>
  <si>
    <t>Direccion de impuestos y aduanas nacionales</t>
  </si>
  <si>
    <t>Municipio de san jose de cucuta</t>
  </si>
  <si>
    <t>calle 11 # 5-49</t>
  </si>
  <si>
    <t>800.044.113-5</t>
  </si>
  <si>
    <t>Municipio de los patios</t>
  </si>
  <si>
    <t>Pedro Jose Calderon Rivas</t>
  </si>
  <si>
    <t>Leonel López Galindo</t>
  </si>
  <si>
    <t>Nilson Martinez  Ascanio</t>
  </si>
  <si>
    <t>Tienda Prados del Este</t>
  </si>
  <si>
    <t>Tienda Quinta Oriental</t>
  </si>
  <si>
    <t>Tienda Guaimaral</t>
  </si>
  <si>
    <t>Tienda la nota Bar Ventura</t>
  </si>
  <si>
    <t>Caja Menor calle 17</t>
  </si>
  <si>
    <t>Caja menor Pinar del rio</t>
  </si>
  <si>
    <t>Caja menor Diagonal Santander</t>
  </si>
  <si>
    <t xml:space="preserve">Caja menor City Place </t>
  </si>
  <si>
    <t>Caja Menor Nota Wok</t>
  </si>
  <si>
    <t>Caja Menor de Mantenimiento</t>
  </si>
  <si>
    <t>Caja Menor Ventura Plaza</t>
  </si>
  <si>
    <t>PABLO DAZA DELGADO</t>
  </si>
  <si>
    <t>88190815-1</t>
  </si>
  <si>
    <t>CALLE 4 N 11-29 BARRIO CARORA</t>
  </si>
  <si>
    <t>FCCD10409804436</t>
  </si>
  <si>
    <t>SEGUROS GENERALES SURAMERICANA SA</t>
  </si>
  <si>
    <t>FCCD10409541609</t>
  </si>
  <si>
    <t>FCCD10409542343</t>
  </si>
  <si>
    <t>Seguro</t>
  </si>
  <si>
    <t>Fondo Nacional de Garantia</t>
  </si>
  <si>
    <t>Barrio Colsag av libertadores Nro 7A-50</t>
  </si>
  <si>
    <t>AV 10 # 61-60 LOTE 1 14B PINAR DEL RIO</t>
  </si>
  <si>
    <t>CALLE 12 #5E-101 LOTE 2-2 LOCAL # 1</t>
  </si>
  <si>
    <t>LOCAL 2 URBANIZACION QUINTA VELEZ EDIFICIO VENTURA PLAZA</t>
  </si>
  <si>
    <t>CALLE 10 Y 11 DIAGONAL SANTANDER SECTOR QUINTA VELEZ CENTRO COMERCIAL VENTURA PLAZA</t>
  </si>
  <si>
    <t xml:space="preserve">AV 2 CALLE 15 Y 16 # 15-35-59-63 BARRIO LA PLAYA </t>
  </si>
  <si>
    <t>CENTRO COMERCIAL JARDIN PLAZA RM14-RM15-RM36</t>
  </si>
  <si>
    <t>AV 8 E #2-135 QUINTA ORIENTAL LOCAL 1</t>
  </si>
  <si>
    <t>AV 5C # 5-05 LOTE # 19, MANAZANA 19- UBR PRADOS DEL ESTE</t>
  </si>
  <si>
    <t xml:space="preserve">AV 11 E #11N-109 LOTE 2 CALLE 13 N # 11-E-17 </t>
  </si>
  <si>
    <t xml:space="preserve">Bocagrande, Carrera 2da - Numero 11-81. Avenida San Martin.  Edificio Murano Trade Center, </t>
  </si>
  <si>
    <t xml:space="preserve">LEASING FINANCIERO 180151966 </t>
  </si>
  <si>
    <t>15/36</t>
  </si>
  <si>
    <t>impuesto al consumo</t>
  </si>
  <si>
    <t>retencion en la fuente</t>
  </si>
  <si>
    <t>autoretenciones ica cucuta</t>
  </si>
  <si>
    <t>INVENTARIO</t>
  </si>
  <si>
    <t xml:space="preserve">Insumo Comida y Bebida </t>
  </si>
  <si>
    <t xml:space="preserve">Insumo Papel </t>
  </si>
  <si>
    <t xml:space="preserve">Artope Aseo y Cocina </t>
  </si>
  <si>
    <t>Insumo Bebida y Comida Exento, Excluido y No Gravado</t>
  </si>
  <si>
    <t>Producto Terminado</t>
  </si>
  <si>
    <t>TOTAL INVENTARIO</t>
  </si>
  <si>
    <t>16/36</t>
  </si>
  <si>
    <t>17/36</t>
  </si>
  <si>
    <t>Total Cuentas por Cobrar Comerciales y Otras Cuentas por Cobrar</t>
  </si>
  <si>
    <t>Toal Efectivo y Equivalentes de Efectivo</t>
  </si>
  <si>
    <t>TOTAL PROPIEDAD PLANTA Y EQUIPO - MAQUINARIA Y EQUIPO</t>
  </si>
  <si>
    <t>PROPIEDAD PLANTA Y EQUIPO - QUIPO DE COMPUTO Y COMUNICACIONES</t>
  </si>
  <si>
    <t>TOTAL PROPIEDAD PLANTA Y EQUIPO - QUIPO DE COMPUTO Y COMUNICACIONES</t>
  </si>
  <si>
    <t>medición valor razonable</t>
  </si>
  <si>
    <t>PROPIEDAD PLANTA Y EQUIPO -  MUEBLES Y ENSERES</t>
  </si>
  <si>
    <t>TOTAL PROPIEDAD PLANTA Y EQUIPO -  MUEBLES Y ENSERES</t>
  </si>
  <si>
    <t>PLATILLERA EN ACERO INOX 304.DE 1,00 DE PARED  (Pablo Daza)</t>
  </si>
  <si>
    <t>PLATILLERA EN ACERO INOX 304 DE 1,00 DE PARED  (Pablo Daza)</t>
  </si>
  <si>
    <t>ASADOR AHUMADOR DE BARRIL CILINDRICO DE 40 CM  (Pablo Daza)</t>
  </si>
  <si>
    <t>DUCTO LAMIAN GALVANIZADO DE 40X40, CODO EN GALVANIZADO, FALDON DE CAMPANA (Pablo Daza)</t>
  </si>
  <si>
    <t>(1)ACOPLE, (1) GUARDO MOTOR, (1) GUARDA MOTOR , (1) DUCTO LAMINA GALVANIZADO  (Pablo Daza)FE 537</t>
  </si>
  <si>
    <t>SARTEN 26CM ANODIZA (SODIMAC)</t>
  </si>
  <si>
    <t>MUEBLES (ASTRID TERESA PABON GRIMALDI)</t>
  </si>
  <si>
    <t>(1) FORMADORA DE HAMBURGUESAS IMPORTADA DE 13 CM (PABLO DAZA)</t>
  </si>
  <si>
    <t>DUCTO DE 90Z20 FABRICADO EN ACERO INOX CON CAJA PARA ADAPTAR</t>
  </si>
  <si>
    <t>(1)MESA PARA MAQUINA DE 80X70X90 EN ACERO, (1)MESA PASA PLATOS DE 80X60X90 EN ACERO, (1) MESA DE APOYO DE 90X60 FABRICADO EN ACERO INOXIDABLE, SERVICIO DE PULIDA (PABLO DAZA)</t>
  </si>
  <si>
    <t>(1) PLATAFORMA BAJO PERFIL (BANCOLOMBIA)</t>
  </si>
  <si>
    <t>(1) INDUSTRY-20 INDICADOR (BANCOLOMBIA)</t>
  </si>
  <si>
    <t>(1)ESCABILADERO 15 BANDEJAS, (1) ESCABILADERO DE 6 BANDEJAS, (12) BANDEJAS TROQUELADAS 65X45 EN ALUMINIO</t>
  </si>
  <si>
    <t>MESA DE 185X70 FABRICADA EN ACERO INOXIDABLE CON REPISA SUPERIOR DE APOYO DE 40CM BASE EN TUBO REDONDO (PABLO DAZA)</t>
  </si>
  <si>
    <t>CARRO PLATAFORMA ZORRA PLEGABLE (TUFERRETERIA.COM SAS)</t>
  </si>
  <si>
    <t>LOCALIZADORES PARA RESTAURANTES (JAIRO ARANGO LOPEZ)</t>
  </si>
  <si>
    <t>(2) VENTILADOR PA KALLEY VAP (COLOMBIANA DE COMERCIO S.A.)</t>
  </si>
  <si>
    <t>Escalera 3.55 m 12P M (SODIMAC COLOMBIA SAS)</t>
  </si>
  <si>
    <t>UTENSILIOS PARA LA COCINA (GRUPO MAJOLIM S.A.S.)</t>
  </si>
  <si>
    <t>(1) MAQUINA PARA ESTIRAR LA MASA (ALBA Y CIA LTDA)</t>
  </si>
  <si>
    <t>(3) VENTILADOR INDUSTRIAL 14 (HOMECENTER)</t>
  </si>
  <si>
    <t>MAQUINA PICA HIELO CROMADA ELECTRICA 110V COLOR GRIS (TUFERRETERIA.COM SAS)</t>
  </si>
  <si>
    <t xml:space="preserve"> VD ESTANTERIA MET 5N (SODIMAC)</t>
  </si>
  <si>
    <t>MICROFONO INALAMBRICO SHURE BLX24/PG58-J10 (1), CABLE DE MICROFONO PROEL HPC210BK (15),  CABEL DE MICROFONO PROEL HPC80 DELGADO (20), BASE MC-ART TECLADO WS-302F PATA DOBLE (1), CONECTOR PLUG TS MONO PROEL S2C (3); (EL MUNDO DEL MICROFONO)</t>
  </si>
  <si>
    <t>(COMERCIALIZADORA AYA HERMANOS S.A.S.)</t>
  </si>
  <si>
    <t>ESCALERA 3,55 M (HOMECENTER)</t>
  </si>
  <si>
    <t>VENTILADOR 3EN 1 WURD (3) (HOMECENTER)</t>
  </si>
  <si>
    <t>MONITOR DE 19 (1), CPU INTEL CORE 15 4TA GENERATION (1) CAICEDO DEYANIRA</t>
  </si>
  <si>
    <t>D6 BRANCH SPLINTER DE 6 VIAS ADJ SERIALES 258046 (1)  JAVIER HERNANDO RAMOS OSPINA</t>
  </si>
  <si>
    <t>MONITOR DE 19, COMBO MOUSE Y TECLADO KM5,CPU INTEL CORE 15 4TA HDD 500GB SSD, 512GB RAM (CAICEDO DEYANIRA)</t>
  </si>
  <si>
    <t>IMPRESORA TERMICA DIGITAL POS MODELO DIG POSS892 (OVALLES NARDES JERALDIN DEL VALLE)</t>
  </si>
  <si>
    <t>IMPRESORA POS TERMICA NP REF (INVERSIONES Y SOLUCIONES E&amp;L SAS)</t>
  </si>
  <si>
    <t>COPA COCtel (15), COPA COUPE (14),SOPORTE PARA BANDEJAS (3); (GRUPO EMPRESARIAL FERRAN SAS)</t>
  </si>
  <si>
    <t>PANAMERICANA LIBRERÍA Y PAPELERIA SA ( IMPRESORA EPSON ECOTANK, MOUSE INALAMBRICOP LOGITECH</t>
  </si>
  <si>
    <t>SODIMAC COLOMBIA (VD ESTANTERIA MET 5N)</t>
  </si>
  <si>
    <t xml:space="preserve">LAMUS VARGAS ELKIN YESID( CONTROLADOR LINEA PROFESIONAL PONEER DJ DE 2 CANALES ESTILOS SCRATCH PARA SERATO DJ LITE (NEGRO )MDELO DDJ-REV1 MODELO :DDJ -REV1 SERIAL: BFMPO33542NN, CABLE BELDEN DE SEÑAL 8451, CONECTORES DE RCA ROXTONE </t>
  </si>
  <si>
    <t>ACEROS DAZA (MOLDE ARO PARA HUEVO  MOLDE CUADRADO DE 20*20*10 FABRICADO EN ACERO INOXIDABLE)</t>
  </si>
  <si>
    <t xml:space="preserve">SODIMAC COLOMBIA (6- POCILLO  6 -PLATO 1 -SB ESCALERA 6-POCILLO CAFÉ 6-PLATO CAFE 1-ASPIRADORA WURDEN) </t>
  </si>
  <si>
    <t xml:space="preserve"> 1 VENTILADOR INDUST 14 (SODIMAC COLOMBIA)</t>
  </si>
  <si>
    <t>LAMUS VARGAS ELKIN YESID (MONITOREO PERSONAL BEHRINGER P2SERIALES:S220713460CH4S220715766CH4</t>
  </si>
  <si>
    <t>JAVIER SANCHEZ DIAZ (UN MUEBLE )</t>
  </si>
  <si>
    <t xml:space="preserve">SAN ANDRES COMERCIALIZADORA SAS (LICUADORA INDUSTRIAL- VASO CUADRADO 20 LITROS </t>
  </si>
  <si>
    <t>CARRO PLATAFORMA ZORRA PLEGABLE 500 KG (TU FERRETERIA.OCM9</t>
  </si>
  <si>
    <t>PARRILLAS VT 36 (PALLOMARO)</t>
  </si>
  <si>
    <t>MANTEQUILLERA ACERO INOXIDABLE Y PESO ELECTRICO (SAN ANDRES COMERCIALIZADORA SAS)</t>
  </si>
  <si>
    <t>GRIFO MESA 6"/DUCHA (PALLOMARO S.A.)</t>
  </si>
  <si>
    <t>94 TAZON GALEON GRANDE PIETRA, 94 CHIP AND DIP VELETA PIETRA,  94 TAZON SOPA NEGRO MATE, 94 MINI SALSERO BATEA PIETRA, 94 BOLSA 30X37 CM AMBIENTE LIVIG (GRUPO INVESTEX SAS)</t>
  </si>
  <si>
    <t>CPU INTEL CORE 15 ATA GENERACION SSD 52 GB RAM 8GB MONITOR (DEYANIRA CAICEDO QUIROGA)</t>
  </si>
  <si>
    <t>DISTRIBUIDORA INKPRIMO SAS</t>
  </si>
  <si>
    <t>CPU INTEL CORE 15 4TA GENERACION RAM 8GB SSD 512GB, DEYANIRA (DEYANIRA CAICEDO QUIROGA)</t>
  </si>
  <si>
    <t>TEL MOTO 622 128GN BLANCO IMEI 35969427421601 (COLOMBIA DE TELECOMUNICACIONES)</t>
  </si>
  <si>
    <t>CABLE DE MOCROFONO ROXTONE DELGADO INSTALACIONES MC32, CONECTRO (EL MNUDO DEL MICROFONO SAS)</t>
  </si>
  <si>
    <t>(MACKRO)</t>
  </si>
  <si>
    <t>6 RECIPIENTESS PLUS ALTO, 6 CAJAS ORGANIZADOR, 12 RECIPIENTES RECT 0,35 L RECT 0,35 L BCO ESTRA, RECIP NP RECT STAR 1LT, RECIP IMP STAR 3,25 LT,RECIP NP STAR 3,25 LT, 8 MOLDES HIELO VK CALAVERA, 15 SALSEROS IMUSA EXTRA 24OZ,10 SALSEROS IMUSA 0,3 LT,(GRUPO EMPRESARIAL GALAXIA)</t>
  </si>
  <si>
    <t>DISCO DURO 1TB , PORTATTIL LENOVO 14ADA05 (PANAMERICANA)</t>
  </si>
  <si>
    <t>3 IMPRESORAS POS TERMICA NP REF T501R (DISTRIBUIDORA INKPRIMO SAS)</t>
  </si>
  <si>
    <t>MUEBLE PARA BARRA</t>
  </si>
  <si>
    <t>7 SILLAS DE BARRA</t>
  </si>
  <si>
    <t>CAJON MONEDERO NEWPRINT REF CM900-E (INVERSIONES Y SOLUCIONES E&amp;L SAS)</t>
  </si>
  <si>
    <t>1 SP CAVA DE VINOS  (HOMECENTER)</t>
  </si>
  <si>
    <t>1 PESO ELECTRONICO 30KG BERNALO (SAN ANDRES COMERCIALIZADORA SAS)</t>
  </si>
  <si>
    <t>1 RODILLO PARA PASTAS, 1 BATIDORA KITCHENAID (HOMECENTER)</t>
  </si>
  <si>
    <t>1 GABINETE PARED COMPACTO 19" Y 20" 11 RMS EN C.R. ANDES NEGRO (DAGA SA)</t>
  </si>
  <si>
    <t>1 VD LOCKER 16 PUESTOS (HOMECENTER)</t>
  </si>
  <si>
    <t>(12) FRASCO VIDRIO RHE 32 OZ, (15) MUGC ACERO INOXIDABLE MOSCU 9 CMS (GRUPO MAJOLIM)</t>
  </si>
  <si>
    <t>JOSE DANIEL LEAL  DSE5836</t>
  </si>
  <si>
    <t>YAMELI YOANA CORREA CORTES DSE5948</t>
  </si>
  <si>
    <t>TRAMPA GRASA, PROTECTORA DE CAÑERIAS DE ALTO FABRICADA EN ACERO INOX (PABLO DAZA DELGADO) FC No. AD1637</t>
  </si>
  <si>
    <t>MANTEQUILLERA de 17x17x10 PABLO DAZA</t>
  </si>
  <si>
    <t xml:space="preserve">ESTANTE DE 93X30CAL 26 PARALES EN CAL 18 TIPO LIVIANAO EN LAMINA PINTADA, AZAFATA 1/3 X10 FONDP ; AZAFATE 1/1 X10 FONFO </t>
  </si>
  <si>
    <t>AIRE ACONSICIONADO ADMON</t>
  </si>
  <si>
    <t>TELEVISOR 20""</t>
  </si>
  <si>
    <t xml:space="preserve">CONGELADOR MABE </t>
  </si>
  <si>
    <t xml:space="preserve">TELEVISOR TV LED 58" SAMSUNG </t>
  </si>
  <si>
    <t xml:space="preserve">TELEVISOR </t>
  </si>
  <si>
    <t>TELEVISOR</t>
  </si>
  <si>
    <t>VENTILADOR</t>
  </si>
  <si>
    <t>Gramera Digital 10 kg</t>
  </si>
  <si>
    <t>Ventilador Altezza Pedestal 18 " 3 vel/negro</t>
  </si>
  <si>
    <t>Repisa para Bandejas 50*50 acero inoxidable</t>
  </si>
  <si>
    <t>Caja Succionadora para Extractor de 12"</t>
  </si>
  <si>
    <t>Faldon para Campana Extractora</t>
  </si>
  <si>
    <t>Platillera de 1.50 doble seccion</t>
  </si>
  <si>
    <t>Mesa de 1.50*070*0.90 con entrepaño</t>
  </si>
  <si>
    <t>Trampa de grasa Protector para cañerìas</t>
  </si>
  <si>
    <t>Mesa de Centro 2.00s*0.70</t>
  </si>
  <si>
    <t>Meson Lavaplatos de 2.50mt con Pozuelos</t>
  </si>
  <si>
    <t>SUBWOOFER TECHO 8</t>
  </si>
  <si>
    <t>PARLANTE TECHO 8128 BLANCO</t>
  </si>
  <si>
    <t>MAKRO FC CD 474718</t>
  </si>
  <si>
    <t>VENTILADOR ORBI KALLEY K-VORB16</t>
  </si>
  <si>
    <t>SOBRE PARA CAMPANA EXTRACTORA</t>
  </si>
  <si>
    <t>AMPLIFICADOR AMBIENTAL YAMKI</t>
  </si>
  <si>
    <t>MAKRO -MAQUINARIA PARA RESTAURANTE</t>
  </si>
  <si>
    <t>CENTRIGUGADORA 25L NARANJA PARA VENTURA</t>
  </si>
  <si>
    <t>CONGELADORA  HORIZONTAL ELECTROLUX 150 LT</t>
  </si>
  <si>
    <t>LICUADORA INDUSTRIAL 1,5 LT</t>
  </si>
  <si>
    <t xml:space="preserve">FORMADORA DE HAMBURGUESAS </t>
  </si>
  <si>
    <t>MAQUINARIA Y EQUIPO</t>
  </si>
  <si>
    <t>CANASTA FREIDORA DE PAPAS</t>
  </si>
  <si>
    <t xml:space="preserve">PARLANTE AMBIENTAL QSC AC </t>
  </si>
  <si>
    <t xml:space="preserve">AMPLIFICADOR AMBIENTAL </t>
  </si>
  <si>
    <t>PARLANTE DE TECHO 8124</t>
  </si>
  <si>
    <t>PARLANTE TECHO Y AMPLIFICADOR AMBIENTAL</t>
  </si>
  <si>
    <t>AMPLIFICADOR AMBIENTAL  CON PARLANTES DE TECHO</t>
  </si>
  <si>
    <t xml:space="preserve">ESTUFA 4 PUESTOS SENCILLA </t>
  </si>
  <si>
    <t>MESA DE TRABAJO FORRADA EN INOX</t>
  </si>
  <si>
    <t>BALANZA ELECTRONICA 5KG</t>
  </si>
  <si>
    <t>REPISA EN ACERO</t>
  </si>
  <si>
    <t>REPISA EN ACERO SATINADO 430</t>
  </si>
  <si>
    <t>MESON LAVAPLATOS DE2,50 MTS CON POZUELOS</t>
  </si>
  <si>
    <t>TRAMPA DE GRASA PROTECTOR PARA CAÑERIAS</t>
  </si>
  <si>
    <t>MESA DE TRABAJO CON DOBLE PAÑO ENTREPAÑO INOX</t>
  </si>
  <si>
    <t xml:space="preserve">COMPRESOR 2,5 HP 42LT </t>
  </si>
  <si>
    <t>MAQUINARIA Y EQUIPO (HERNAN SANCHEZ ROJAS)</t>
  </si>
  <si>
    <t>VENTILADOR KALLEY</t>
  </si>
  <si>
    <t>ESPEJOS PERSONALIZADOS</t>
  </si>
  <si>
    <t>(15)PANERA HACER, (1)JARRA MEDIDORA, (1)DOCENA CUCHARITAS POSTRE SIGMA,(1) CHAIRA ACERO INOXIDABEL 8 PARATY, (2)ESPUMADERA DOMESTICA CADERO INOXIDABLE,(1) COLADOR PLASTICO CONIO 7 CMS,(2) PINZA CUCHARA ACERO INOXIDABLE,(2) CALDERO ALUMINIO,(15) VASO TEQUILLERO, (2)SALSERO PIMENTERO,(1) CUCHARAS, (1)DESCORCHADOR  (Alumar)</t>
  </si>
  <si>
    <t>CAJON MONEDERO NEWPRINT, E IMPRESORA POS TERMICA NP REF7800-S (max printer)</t>
  </si>
  <si>
    <t>ASADOR CILILINDRICO EN ACERO INOX DE 50 CM DE DIAMETRO X 80</t>
  </si>
  <si>
    <t>MAQUINARIA Y EQUIPO  (Pablo Daza)</t>
  </si>
  <si>
    <t>CANASTILLAS PARA FREIDORA MANGO PLASTICO</t>
  </si>
  <si>
    <t>TERMOSTATO</t>
  </si>
  <si>
    <t>REPISA EN ACERO DE 90X20X35 MEDIDA TOTAL CON MALLA EN ACERO INOX</t>
  </si>
  <si>
    <t xml:space="preserve">LICUADORAS </t>
  </si>
  <si>
    <t>(1) ESCALERA 3,555 M 12 PM (SODIMAC)</t>
  </si>
  <si>
    <t>(1) IMPRESORA MAXPRINTER REF T800-S (MAX PRINTER)</t>
  </si>
  <si>
    <t>(1) ESCALERA TIJERA 7 PASOS TIPO 1 ALUMINIA (COMERCIAL TELLEZ)</t>
  </si>
  <si>
    <t>(1) CONGELADOR ELECTROLUX S.A.S. (Makro Supermayoristas SAS)</t>
  </si>
  <si>
    <t>(1) PARRILLA DE SOBREPONER A GAS 3 QUEMADORES (Inventto Group SAS)</t>
  </si>
  <si>
    <t>BATIDORA ELECTRICA 5V HOME ELEMENT (Makro Supermayoristas SAS)</t>
  </si>
  <si>
    <t>ESCALERA 3,55M (SODIMAC COLOMBIA S.A.)</t>
  </si>
  <si>
    <t>OLLA ARROCERA UNIVERSAL (MAKRO SUPERMAYORISTA S.A.S.)</t>
  </si>
  <si>
    <t>(1) HORNO MICROONDAS (SODIMAC COLOMBIA S.A.)</t>
  </si>
  <si>
    <t>(1) ESCALERA (SODIMAC COLOMBIA SAS)</t>
  </si>
  <si>
    <t>HORNO MICROONDAS ELECTRICO (SODIMAC COLOMBIA SAS)</t>
  </si>
  <si>
    <t>HIDRILAVADORA BLACK &amp; DECKER (FERRETITO SAS)</t>
  </si>
  <si>
    <t>(1) CONGELADOR ELECTROLUX BLA 150M (MAKRO SUPERMAYORITA)</t>
  </si>
  <si>
    <t>(1) ZORRA 250 KG  130MX 55 CM (SODIMAC COLOMBIA SAS)</t>
  </si>
  <si>
    <t>CANASTA ACERO INOXIDABLE CHIP COLOR 8.5 CMS (GRUPO MAJOLIM)</t>
  </si>
  <si>
    <t>EMBUTIDORA MANUAL 10 LITROS Y MANTEQUILLERA ACERO INOXIDABLE (SAN ANDRES COMERCIALIZADORA FACT No. SA1110)</t>
  </si>
  <si>
    <t>CONGELADOR ELECTROLUX HORIZ 1921 CA/DISTRIBUCION</t>
  </si>
  <si>
    <t>VENTILADOR SAMURAI (2) - CENCOSUD COLOMBIA VT</t>
  </si>
  <si>
    <t>IMPRESORA MULTIFUNCIONAL L3110</t>
  </si>
  <si>
    <t>IMPRESORA MULTIFUNCIONAL L3160 Y PORTATIL PENT G256GB</t>
  </si>
  <si>
    <t>MULTIFUNCIONAL WIFI L3160  Y PORTATIL PENT G 256GB SSD</t>
  </si>
  <si>
    <t>MUEBLES Y  ENSERES (SANDRA YANETH RAMOS)</t>
  </si>
  <si>
    <t>MESA 2,0*60</t>
  </si>
  <si>
    <t>MESA 2,30*60</t>
  </si>
  <si>
    <t>MESA 60*60</t>
  </si>
  <si>
    <t>MESA 1,20*60</t>
  </si>
  <si>
    <t>MESA 3,30*60</t>
  </si>
  <si>
    <t>SILLAS (HERNAN ROJAS)</t>
  </si>
  <si>
    <t>MUEBLE TAPIZADO DE 2 MTES EN COLOR ROJO (Hector  Hernan Sanchez)</t>
  </si>
  <si>
    <t>3 SILLAS BUTACAS COLORES ROJO Y PALO D ROSA, PATAS EN MADERA FLOR MORADO (Hector  Hernan Sanchez)</t>
  </si>
  <si>
    <t>3 SILLAS BUTACA COLORES RUBI Y AZUL, PATAS EN MADERA FLOR MORADO (Hector  Hernan Sanchez)</t>
  </si>
  <si>
    <t>PERGOLA EN MADERA CEDRO 6X4X286 PARA ESPACIO DE 3,70 X2,90 (HECTOR HERNANS SANCHEZ ROJAS)</t>
  </si>
  <si>
    <t>3 SILLAS BUTACAS COLORES AUZL Y PALO ROSA, PATAS EN MADERA FLOR MORADO (Hector  Hernan Sanchez)</t>
  </si>
  <si>
    <t>PERGONA EN ESTERA BISELADA MEDIDA DE AREA 3 MTS X 19,96 MTS(Hector  Hernan Sanchez)</t>
  </si>
  <si>
    <t>1ESPEJO CON LUCES MEDIDAS 60*84, 1 MUEBLE DE 2 MTS RETAPIZADO EN ROJO Y BEIG, Y 1 PERGOLA (Hector  Hernan Sanchez)</t>
  </si>
  <si>
    <t>MUEBLES Y  ENSERES (Colmbiana de comercio)</t>
  </si>
  <si>
    <t>DOS PERSIANAS ENROLLABLES (Sandra Milena Espinoza)</t>
  </si>
  <si>
    <t>PERSIANAS (Sandra Milena Espinosa)</t>
  </si>
  <si>
    <t>MUEBLES Y  ENSERES (Hector  Hernan Sanchez)</t>
  </si>
  <si>
    <t>PERSIANAS ENRROLLABLES (Sandra Milena Espinosa)</t>
  </si>
  <si>
    <t>MUELBES Y ENSERES (MAKRO)</t>
  </si>
  <si>
    <t>SILLA COMEDOR PARA BEBE PARDO VERDE LIMA(Grupo empresarial)</t>
  </si>
  <si>
    <t>SILLA COMEDOR PARA BEBE PARDO VERDE LIMA (Grupo empresarial Ferran)</t>
  </si>
  <si>
    <t>(1) SILLON RATTAN PE C/B (Sodimac)</t>
  </si>
  <si>
    <t>(1) VENTILADOR INDUSTRIAL 14(Sodimac)</t>
  </si>
  <si>
    <t>(2) SILLA FIJA KING VERDE (Panamericana Librería y papeleria)</t>
  </si>
  <si>
    <t xml:space="preserve"> (2) SILLAS JAMEN BLANCA CON RAYAS (Grupo inverstex SAS)</t>
  </si>
  <si>
    <t>(5) VENTILADRO INDUSTRIAL 14(Sodimac)</t>
  </si>
  <si>
    <t>CAJA FUERTE PANTALLA (HOMECENTER)</t>
  </si>
  <si>
    <t>VENTILADOR PISO IND (HOMECENTER)</t>
  </si>
  <si>
    <t>(1) SILLA IBAR IBIZA NEGRA (HOMECENTER SODIMAC)</t>
  </si>
  <si>
    <t>(1)MESA DIM 2*60: (1) MESA 10*60  (YORMAN ANDRES ARTEAGA MONTES)</t>
  </si>
  <si>
    <t>2 ESTANTERIA METAL CT (SODIMAC COLOMBIA SA)</t>
  </si>
  <si>
    <t>1 SILLA BAR IBIZA NEGRA(SODIMAC COLOMBIA SA)</t>
  </si>
  <si>
    <t>(SODIMAC COLOMBIA SA)</t>
  </si>
  <si>
    <t>SILLA ESCRITORIO PC NEUMATICA (JHON ALEXANDER NAJAR LANCHERSO)</t>
  </si>
  <si>
    <t>2 SOFA DOBLE (HECTOR PEROZO NIÑO)</t>
  </si>
  <si>
    <t>MARSELLA NEGRA (TAPIZANDER)</t>
  </si>
  <si>
    <t>BALI BLANCO (TAPIZANDER)</t>
  </si>
  <si>
    <t>CORTINAS (SANDRA MILENA ESPINOSA)</t>
  </si>
  <si>
    <t>1 BUTACO OVAL PINT H75CM  (ARQUIMUEBLES)</t>
  </si>
  <si>
    <t>10 SILLAS(ALCIDES MARIN RIVERA)</t>
  </si>
  <si>
    <t>HECTOR PEROZO NIÑO DSE5925</t>
  </si>
  <si>
    <t>INVENTARIO DE ACTIVOS ANTICIPO DE IMPUESTOS CORRIENTES</t>
  </si>
  <si>
    <t>TOTAL ANTICIPO DE IMPUESTOS CORRIENTES</t>
  </si>
  <si>
    <t>INVENTARIO DE ACTIVOS ANTICIPO DE OTROS IMPUESTOS</t>
  </si>
  <si>
    <t>TOTAL ANTICIPO DE OTROS IMPUESTOS</t>
  </si>
  <si>
    <t>TOTAL INVENTARIO DE ACTIVOS - CUENTAS POR COBRAR PROVEEDORES</t>
  </si>
  <si>
    <t>INVENTARIO DE PASIVOS - COSTOS Y GASTOS POR PAGAR -RETENCIONES POR PAGAR</t>
  </si>
  <si>
    <t>TOTAL COSTOS Y GASTOS POR PAGAR - RETENCIONES POR PAGAR</t>
  </si>
  <si>
    <t>N/A</t>
  </si>
  <si>
    <t>NO</t>
  </si>
  <si>
    <t>LOCAL COMERCIAL</t>
  </si>
  <si>
    <t>PLACA</t>
  </si>
  <si>
    <t>TOTAL PROPIEDADES PLANTA Y EQUIPO</t>
  </si>
  <si>
    <t>INVENTARIO DE ACTIVOS - CARGOS DIFERIDOS</t>
  </si>
  <si>
    <t>INVENTARIO DE ACTIVOS - OTROS ACTIVOS NO FINANCIEROS CUENTAS POR COBRAR PROVEEDORES</t>
  </si>
  <si>
    <t>TOTAL CUENTAS POR PAGAR Y OTRAS CUENTAS POR PAGAR</t>
  </si>
  <si>
    <t>INVENTARIO DE PASIVOS  -  OTRAS CUENTAS POR PAGAR COSTOS Y GASTOS</t>
  </si>
  <si>
    <t>TOTAL POR TERCERO</t>
  </si>
  <si>
    <t>Patrimonio</t>
  </si>
  <si>
    <t>TOTAL PATRIMONIO</t>
  </si>
  <si>
    <t>TOTAL OBLIGACIONES FINANCIERAS CORTO Y LARGO PLAZO</t>
  </si>
  <si>
    <t>TOTAL OBLIGACIONES FINANCIERAS LEASING</t>
  </si>
  <si>
    <t>TOTAL IMPUESTOS POR PAGAR</t>
  </si>
  <si>
    <t>INVENTARIO DE PASIVOS - APORTES SEGURIDAD SOCIAL Y PARAFISCALES</t>
  </si>
  <si>
    <t>Anexo 1.</t>
  </si>
  <si>
    <t>TOTAL PASIVO VENCIDO MAS DE 90 DIAS</t>
  </si>
  <si>
    <t>IMPUESTOS POR PAGAR</t>
  </si>
  <si>
    <t>INVENTARIO DE PASIVOS - OBLIGACIONES FINANCIERAS CREDITOS ORDINARIOS</t>
  </si>
  <si>
    <t>DEUDAS A LARGO PLAZO - OBLIGACIONES FINANCIERAS LEASING CAPITAL</t>
  </si>
  <si>
    <t>TOTAL OBLIGACIONES VENCIDAS MAS DE 90 DIAS</t>
  </si>
  <si>
    <t>PORCENTAJE DEUDAS VENCIDAS</t>
  </si>
  <si>
    <t>COSTOS Y GASTOS POR PAGAR</t>
  </si>
  <si>
    <t>OBLIGACIONES FINANCIERAS</t>
  </si>
  <si>
    <t>Total Subdisponible</t>
  </si>
  <si>
    <t>Corte al 15 de Octubre de 2024</t>
  </si>
  <si>
    <t>FVB411133</t>
  </si>
  <si>
    <t>FVB411134</t>
  </si>
  <si>
    <t>FVB411175</t>
  </si>
  <si>
    <t>FVB411168</t>
  </si>
  <si>
    <t>FVB65037</t>
  </si>
  <si>
    <t>FVB65050</t>
  </si>
  <si>
    <t>FVB411334</t>
  </si>
  <si>
    <t>FVB411259</t>
  </si>
  <si>
    <t>FVB411250</t>
  </si>
  <si>
    <t>FVB411335</t>
  </si>
  <si>
    <t>FVB411300</t>
  </si>
  <si>
    <t>FVB65020</t>
  </si>
  <si>
    <t>FVB411340</t>
  </si>
  <si>
    <t>FVB411220</t>
  </si>
  <si>
    <t>FVB411311</t>
  </si>
  <si>
    <t>FVB65022</t>
  </si>
  <si>
    <t>FVB411205</t>
  </si>
  <si>
    <t>FVB411289</t>
  </si>
  <si>
    <t>FVB411174</t>
  </si>
  <si>
    <t>FVB411399</t>
  </si>
  <si>
    <t>FVB411554</t>
  </si>
  <si>
    <t>FVB65091</t>
  </si>
  <si>
    <t>FVB411513</t>
  </si>
  <si>
    <t>FVB411553</t>
  </si>
  <si>
    <t>FVB411461</t>
  </si>
  <si>
    <t>FVB411466</t>
  </si>
  <si>
    <t>FVB411522</t>
  </si>
  <si>
    <t>FVB411514</t>
  </si>
  <si>
    <t>FVB411381</t>
  </si>
  <si>
    <t>FVB411439</t>
  </si>
  <si>
    <t>FVB411487</t>
  </si>
  <si>
    <t>FVB411523</t>
  </si>
  <si>
    <t>FVB411565</t>
  </si>
  <si>
    <t>FVB411379</t>
  </si>
  <si>
    <t>FVB411560</t>
  </si>
  <si>
    <t>FVB411546</t>
  </si>
  <si>
    <t>FVB65057</t>
  </si>
  <si>
    <t>FVB411521</t>
  </si>
  <si>
    <t>FVB65070</t>
  </si>
  <si>
    <t>FVB411563</t>
  </si>
  <si>
    <t>FVB65060</t>
  </si>
  <si>
    <t>FVB411425</t>
  </si>
  <si>
    <t>FVB65088</t>
  </si>
  <si>
    <t>FVB65101</t>
  </si>
  <si>
    <t>FVB411380</t>
  </si>
  <si>
    <t>FVB411430</t>
  </si>
  <si>
    <t>FVB411622</t>
  </si>
  <si>
    <t>FVB411636</t>
  </si>
  <si>
    <t>FVB411619</t>
  </si>
  <si>
    <t>FVB411620</t>
  </si>
  <si>
    <t>FVB411675</t>
  </si>
  <si>
    <t>FVB411665</t>
  </si>
  <si>
    <t>FVB411616</t>
  </si>
  <si>
    <t>FVB411623</t>
  </si>
  <si>
    <t>FVB411618</t>
  </si>
  <si>
    <t>FVB411648</t>
  </si>
  <si>
    <t>FVB411672</t>
  </si>
  <si>
    <t>FVB411684</t>
  </si>
  <si>
    <t>FVB65146</t>
  </si>
  <si>
    <t>FVB65145</t>
  </si>
  <si>
    <t>FVB411777</t>
  </si>
  <si>
    <t>FVB411745</t>
  </si>
  <si>
    <t>FVB411700</t>
  </si>
  <si>
    <t>FVB411743</t>
  </si>
  <si>
    <t>FVB65181</t>
  </si>
  <si>
    <t>FVB411813</t>
  </si>
  <si>
    <t>FVB65204</t>
  </si>
  <si>
    <t>FVB65205</t>
  </si>
  <si>
    <t>FVB411823</t>
  </si>
  <si>
    <t>FVB411893</t>
  </si>
  <si>
    <t>FVB411842</t>
  </si>
  <si>
    <t>FVB411851</t>
  </si>
  <si>
    <t>FVB65203</t>
  </si>
  <si>
    <t>FVB411935</t>
  </si>
  <si>
    <t>FVB411915</t>
  </si>
  <si>
    <t>FVB411949</t>
  </si>
  <si>
    <t>FVB65211</t>
  </si>
  <si>
    <t>FVB411866</t>
  </si>
  <si>
    <t>FVB411824</t>
  </si>
  <si>
    <t>FVB411956</t>
  </si>
  <si>
    <t>FVB65220</t>
  </si>
  <si>
    <t>FVB411875</t>
  </si>
  <si>
    <t>FVB411826</t>
  </si>
  <si>
    <t>FVB412002</t>
  </si>
  <si>
    <t>FVB412017</t>
  </si>
  <si>
    <t>FVB65252</t>
  </si>
  <si>
    <t>FVB65260</t>
  </si>
  <si>
    <t>FVB412071</t>
  </si>
  <si>
    <t>FVB412098</t>
  </si>
  <si>
    <t>FVB412022</t>
  </si>
  <si>
    <t>FVB65226</t>
  </si>
  <si>
    <t>FVB412092</t>
  </si>
  <si>
    <t>FVB412068</t>
  </si>
  <si>
    <t>FVB65238</t>
  </si>
  <si>
    <t>FVB411987</t>
  </si>
  <si>
    <t>FVB412050</t>
  </si>
  <si>
    <t>FVB65254</t>
  </si>
  <si>
    <t>FVB412188</t>
  </si>
  <si>
    <t>FVB412249</t>
  </si>
  <si>
    <t>FVB412168</t>
  </si>
  <si>
    <t>FVB412187</t>
  </si>
  <si>
    <t>FVB412239</t>
  </si>
  <si>
    <t>FVB412246</t>
  </si>
  <si>
    <t>FVB412108</t>
  </si>
  <si>
    <t>FVB65316</t>
  </si>
  <si>
    <t>FVB412117</t>
  </si>
  <si>
    <t>FVB412240</t>
  </si>
  <si>
    <t>FVB412145</t>
  </si>
  <si>
    <t>FVB65317</t>
  </si>
  <si>
    <t>FVB412189</t>
  </si>
  <si>
    <t>FVB412186</t>
  </si>
  <si>
    <t>FVB412190</t>
  </si>
  <si>
    <t>FVB412109</t>
  </si>
  <si>
    <t>FVB412339</t>
  </si>
  <si>
    <t>FVB412399</t>
  </si>
  <si>
    <t>FVB65371</t>
  </si>
  <si>
    <t>FVB65354</t>
  </si>
  <si>
    <t>FVB412443</t>
  </si>
  <si>
    <t>FVB65355</t>
  </si>
  <si>
    <t>FVB412352</t>
  </si>
  <si>
    <t>FVB412389</t>
  </si>
  <si>
    <t>FVB412267</t>
  </si>
  <si>
    <t>FVB412268</t>
  </si>
  <si>
    <t>FVB412289</t>
  </si>
  <si>
    <t>FVB65377</t>
  </si>
  <si>
    <t>FVB65361</t>
  </si>
  <si>
    <t>FVB412286</t>
  </si>
  <si>
    <t>FVB65381</t>
  </si>
  <si>
    <t>FVB65334</t>
  </si>
  <si>
    <t>FVB412437</t>
  </si>
  <si>
    <t>FVB65341</t>
  </si>
  <si>
    <t>FVB412369</t>
  </si>
  <si>
    <t>FVB412415</t>
  </si>
  <si>
    <t>FVB412346</t>
  </si>
  <si>
    <t>FVB412345</t>
  </si>
  <si>
    <t>FVB412482</t>
  </si>
  <si>
    <t>FVB412570</t>
  </si>
  <si>
    <t>FVB412578</t>
  </si>
  <si>
    <t>FVB412464</t>
  </si>
  <si>
    <t>FVB65390</t>
  </si>
  <si>
    <t>FVB412536</t>
  </si>
  <si>
    <t>FVB412577</t>
  </si>
  <si>
    <t>FVB65414</t>
  </si>
  <si>
    <t>FVB412598</t>
  </si>
  <si>
    <t>FVB65391</t>
  </si>
  <si>
    <t>FVB412527</t>
  </si>
  <si>
    <t>FVB412497</t>
  </si>
  <si>
    <t>FVB412503</t>
  </si>
  <si>
    <t>FVB412454</t>
  </si>
  <si>
    <t>FVB412468</t>
  </si>
  <si>
    <t>FVB412522</t>
  </si>
  <si>
    <t>FVB412455</t>
  </si>
  <si>
    <t>FVB412542</t>
  </si>
  <si>
    <t>FVB412690</t>
  </si>
  <si>
    <t>FVB412726</t>
  </si>
  <si>
    <t>FVB65457</t>
  </si>
  <si>
    <t>FVB412684</t>
  </si>
  <si>
    <t>FVB412713</t>
  </si>
  <si>
    <t>FVB412712</t>
  </si>
  <si>
    <t>FVB412659</t>
  </si>
  <si>
    <t>FVB412693</t>
  </si>
  <si>
    <t>FVB412694</t>
  </si>
  <si>
    <t>FVB412664</t>
  </si>
  <si>
    <t>FVB65448</t>
  </si>
  <si>
    <t>FVB412717</t>
  </si>
  <si>
    <t>FVB412798</t>
  </si>
  <si>
    <t>FVB412731</t>
  </si>
  <si>
    <t>FVB412749</t>
  </si>
  <si>
    <t>FVB412806</t>
  </si>
  <si>
    <t>FVB412830</t>
  </si>
  <si>
    <t>FVB65475</t>
  </si>
  <si>
    <t>FVB412805</t>
  </si>
  <si>
    <t>FVB65466</t>
  </si>
  <si>
    <t>FVB412780</t>
  </si>
  <si>
    <t>FVB412741</t>
  </si>
  <si>
    <t>FVB412756</t>
  </si>
  <si>
    <t>FVB412728</t>
  </si>
  <si>
    <t>FVB412857</t>
  </si>
  <si>
    <t>FVB412789</t>
  </si>
  <si>
    <t>CE0009-077</t>
  </si>
  <si>
    <t>CE0009-053</t>
  </si>
  <si>
    <t>CE0009-066</t>
  </si>
  <si>
    <t>CE0009-098</t>
  </si>
  <si>
    <t>CE0010-012</t>
  </si>
  <si>
    <t>CE0010-198</t>
  </si>
  <si>
    <t>mercancia no fabricada por la empresa</t>
  </si>
  <si>
    <t>AL 15 Octubre del 2024</t>
  </si>
  <si>
    <t>800000276-8</t>
  </si>
  <si>
    <t>AVICOLA EL MADRONO SA</t>
  </si>
  <si>
    <t>CHARCUTERIA VILLANUEVA SW SAS</t>
  </si>
  <si>
    <t>900276962-1</t>
  </si>
  <si>
    <t>D1 SAS</t>
  </si>
  <si>
    <t>900799483-8</t>
  </si>
  <si>
    <t>GRUPO FH</t>
  </si>
  <si>
    <t>900996743-2</t>
  </si>
  <si>
    <t>INDUSTRIAS FOOD COLOMBIA SAS</t>
  </si>
  <si>
    <t>INDUSTRIAS NACIONAL  DE GASEOSAS SAS</t>
  </si>
  <si>
    <t>MAKRO SUPERMAYORISTAS</t>
  </si>
  <si>
    <t>KM 6 AUT GIRON CR 12 57 88 BUCARAMANGA</t>
  </si>
  <si>
    <t>AVENIDA 3 CALLE 26 CC MAYORISTAS</t>
  </si>
  <si>
    <t>CR 52 7 SUR 85</t>
  </si>
  <si>
    <t>CALLE 36 NRO 2E 33 SANTA ROSA DE LIMA</t>
  </si>
  <si>
    <t>AVENIDA EL PORTICO NRO 44-130</t>
  </si>
  <si>
    <t>CE0010-162</t>
  </si>
  <si>
    <t>CE0010-069</t>
  </si>
  <si>
    <t>CE0010-187</t>
  </si>
  <si>
    <t>CE0010-082</t>
  </si>
  <si>
    <t>CE0010-168</t>
  </si>
  <si>
    <t>AFE5918066</t>
  </si>
  <si>
    <t>AFE5918461</t>
  </si>
  <si>
    <t>AFE5937678</t>
  </si>
  <si>
    <t>AFE5952603</t>
  </si>
  <si>
    <t>AFE5992978</t>
  </si>
  <si>
    <t>860013771-8</t>
  </si>
  <si>
    <t>AFE5994745</t>
  </si>
  <si>
    <t>860013771-9</t>
  </si>
  <si>
    <t>AFE5998754</t>
  </si>
  <si>
    <t>860013771-10</t>
  </si>
  <si>
    <t>AFE6006775</t>
  </si>
  <si>
    <t>860013771-11</t>
  </si>
  <si>
    <t>AFE6007419</t>
  </si>
  <si>
    <t>860013771-12</t>
  </si>
  <si>
    <t>AFE6010802</t>
  </si>
  <si>
    <t>FC1242938</t>
  </si>
  <si>
    <t>FC1243367</t>
  </si>
  <si>
    <t>FC1243373</t>
  </si>
  <si>
    <t>FC1243963</t>
  </si>
  <si>
    <t>FC1244297</t>
  </si>
  <si>
    <t>FC1244929</t>
  </si>
  <si>
    <t>FC1245335</t>
  </si>
  <si>
    <t>FC1245964</t>
  </si>
  <si>
    <t>RA4392</t>
  </si>
  <si>
    <t>RA4431</t>
  </si>
  <si>
    <t>RA4432</t>
  </si>
  <si>
    <t>RA4482</t>
  </si>
  <si>
    <t>RA4504</t>
  </si>
  <si>
    <t>RA4515</t>
  </si>
  <si>
    <t>FECV470</t>
  </si>
  <si>
    <t>FECV483</t>
  </si>
  <si>
    <t>FECV492</t>
  </si>
  <si>
    <t>FECV493</t>
  </si>
  <si>
    <t>FECV512</t>
  </si>
  <si>
    <t>FECV532</t>
  </si>
  <si>
    <t>FEN7263</t>
  </si>
  <si>
    <t>FEN7285</t>
  </si>
  <si>
    <t>FEN7377</t>
  </si>
  <si>
    <t>COMPAÑIA PESQUERA DEL MAR SAS</t>
  </si>
  <si>
    <t>900659798-2</t>
  </si>
  <si>
    <t>FCUC6034408</t>
  </si>
  <si>
    <t>FP76671</t>
  </si>
  <si>
    <t>E52642</t>
  </si>
  <si>
    <t>7865</t>
  </si>
  <si>
    <t>7887</t>
  </si>
  <si>
    <t>7901</t>
  </si>
  <si>
    <t>7916</t>
  </si>
  <si>
    <t>7932</t>
  </si>
  <si>
    <t>7946-7955</t>
  </si>
  <si>
    <t>7967</t>
  </si>
  <si>
    <t>7984</t>
  </si>
  <si>
    <t>9003</t>
  </si>
  <si>
    <t>9019</t>
  </si>
  <si>
    <t>9030</t>
  </si>
  <si>
    <t>9043</t>
  </si>
  <si>
    <t>9061</t>
  </si>
  <si>
    <t>9066</t>
  </si>
  <si>
    <t>9083</t>
  </si>
  <si>
    <t>DUVER ANDRES SANGUINO ORTIZ</t>
  </si>
  <si>
    <t>1007321120-1</t>
  </si>
  <si>
    <t>FCDSE11812</t>
  </si>
  <si>
    <t>EDUARDO ANTONIO LOZANO BAYONA</t>
  </si>
  <si>
    <t>88233047-6</t>
  </si>
  <si>
    <t>FEC11890</t>
  </si>
  <si>
    <t>FEC11958</t>
  </si>
  <si>
    <t>13440451-4</t>
  </si>
  <si>
    <t>FCDSE11926</t>
  </si>
  <si>
    <t>13440451-5</t>
  </si>
  <si>
    <t>FCDSE11927</t>
  </si>
  <si>
    <t>901597234-8</t>
  </si>
  <si>
    <t>FVE5758</t>
  </si>
  <si>
    <t>HEIDER HERNANDO NIÑO MOYANO</t>
  </si>
  <si>
    <t>1007930091-7</t>
  </si>
  <si>
    <t>FCDSE11942</t>
  </si>
  <si>
    <t>1090423473-5</t>
  </si>
  <si>
    <t>109</t>
  </si>
  <si>
    <t>1004914929-6</t>
  </si>
  <si>
    <t>CALLE 16 #47-16</t>
  </si>
  <si>
    <t>82</t>
  </si>
  <si>
    <t>FEJO2593</t>
  </si>
  <si>
    <t>FEJO2602</t>
  </si>
  <si>
    <t>FEJO2631</t>
  </si>
  <si>
    <t>FEJO2655</t>
  </si>
  <si>
    <t>FEJO2657</t>
  </si>
  <si>
    <t>FEJO2694</t>
  </si>
  <si>
    <t>FEJO2706</t>
  </si>
  <si>
    <t>FEJO2720</t>
  </si>
  <si>
    <t>FEJO2737</t>
  </si>
  <si>
    <t>FEJO2738</t>
  </si>
  <si>
    <t>FEJO2772</t>
  </si>
  <si>
    <t>FEJO2787</t>
  </si>
  <si>
    <t>FEJO2801</t>
  </si>
  <si>
    <t>FEJO2821</t>
  </si>
  <si>
    <t>FEJO2846</t>
  </si>
  <si>
    <t>LAURA VERGEL RAMIREZ</t>
  </si>
  <si>
    <t>1090469651-7</t>
  </si>
  <si>
    <t>FCDSE11906</t>
  </si>
  <si>
    <t>NILSON MARTINEZ ASCANIO</t>
  </si>
  <si>
    <t>13278139-6</t>
  </si>
  <si>
    <t>FCDSE11802</t>
  </si>
  <si>
    <t>FE76302</t>
  </si>
  <si>
    <t>FE76351</t>
  </si>
  <si>
    <t>OLGA AFANADOR GOMEZ</t>
  </si>
  <si>
    <t>FE2000</t>
  </si>
  <si>
    <t>FE2018</t>
  </si>
  <si>
    <t>SOCIOS DEL VINO SAS</t>
  </si>
  <si>
    <t>901364683-0</t>
  </si>
  <si>
    <t>SV12088</t>
  </si>
  <si>
    <t>FE39151</t>
  </si>
  <si>
    <t>FE39440</t>
  </si>
  <si>
    <t>FE39571</t>
  </si>
  <si>
    <t>PT9220</t>
  </si>
  <si>
    <t>FE10878</t>
  </si>
  <si>
    <t>FE10977</t>
  </si>
  <si>
    <t>FE11070</t>
  </si>
  <si>
    <t>4672</t>
  </si>
  <si>
    <t>1090433976-2</t>
  </si>
  <si>
    <t>4674</t>
  </si>
  <si>
    <t>1090433976-3</t>
  </si>
  <si>
    <t>4673</t>
  </si>
  <si>
    <t>1090433976-4</t>
  </si>
  <si>
    <t>4676</t>
  </si>
  <si>
    <t>1090433976-5</t>
  </si>
  <si>
    <t>4675</t>
  </si>
  <si>
    <t>4681</t>
  </si>
  <si>
    <t>4678</t>
  </si>
  <si>
    <t>4679</t>
  </si>
  <si>
    <t>4683</t>
  </si>
  <si>
    <t>4682</t>
  </si>
  <si>
    <t>4685</t>
  </si>
  <si>
    <t>4686</t>
  </si>
  <si>
    <t>4684</t>
  </si>
  <si>
    <t>4687</t>
  </si>
  <si>
    <t>4690</t>
  </si>
  <si>
    <t>4689</t>
  </si>
  <si>
    <t>4694</t>
  </si>
  <si>
    <t>4691</t>
  </si>
  <si>
    <t>4693</t>
  </si>
  <si>
    <t>4695</t>
  </si>
  <si>
    <t>4692</t>
  </si>
  <si>
    <t>4592</t>
  </si>
  <si>
    <t>4696</t>
  </si>
  <si>
    <t>4591</t>
  </si>
  <si>
    <t>4589</t>
  </si>
  <si>
    <t>COMERCIALIZADORA MONTES DE COLOMBIA SAS</t>
  </si>
  <si>
    <t>900603041-5</t>
  </si>
  <si>
    <t>POLIZA PYME RESTAURANT FINESA</t>
  </si>
  <si>
    <t>805012610-5</t>
  </si>
  <si>
    <t>Cl. 2 Oe. #26A-12, Miraflores, Cali, Valle</t>
  </si>
  <si>
    <t>septiembre</t>
  </si>
  <si>
    <t>octubre</t>
  </si>
  <si>
    <t>autoretenciones ica Patios</t>
  </si>
  <si>
    <t xml:space="preserve">calle 35 # 3-80 </t>
  </si>
  <si>
    <t>AVICOLA EL MADRONO S A</t>
  </si>
  <si>
    <t>BEC407709951</t>
  </si>
  <si>
    <t>BEC407745094</t>
  </si>
  <si>
    <t>BEC408448678</t>
  </si>
  <si>
    <t>BEC408448676</t>
  </si>
  <si>
    <t>COMCEL SA</t>
  </si>
  <si>
    <t>800153993-7</t>
  </si>
  <si>
    <t xml:space="preserve">CALLE 55 EDIFICIO </t>
  </si>
  <si>
    <t>R1075294368</t>
  </si>
  <si>
    <t>R1081420215</t>
  </si>
  <si>
    <t>R1084029703</t>
  </si>
  <si>
    <t>R1084029769</t>
  </si>
  <si>
    <t>COMERCIALIZADORA LATAM VICKY SAS</t>
  </si>
  <si>
    <t>900649144-3</t>
  </si>
  <si>
    <t>CARRERA 21  N 48 35</t>
  </si>
  <si>
    <t>MHBM7886</t>
  </si>
  <si>
    <t>D1 S.A.S</t>
  </si>
  <si>
    <t>I0D223723</t>
  </si>
  <si>
    <t>DISPAPELES</t>
  </si>
  <si>
    <t>860028580-2</t>
  </si>
  <si>
    <t>CALLE 103 #69 53</t>
  </si>
  <si>
    <t>E0657010675</t>
  </si>
  <si>
    <t>SEB351680</t>
  </si>
  <si>
    <t>01FK24706</t>
  </si>
  <si>
    <t>01FK31774</t>
  </si>
  <si>
    <t>NC470</t>
  </si>
  <si>
    <t>901040141-2</t>
  </si>
  <si>
    <t>CARRERA 43 B 1 A SUR 70 EDIFICIO BURO 4 1</t>
  </si>
  <si>
    <t>NC471</t>
  </si>
  <si>
    <t>CRA ANT A SAN ANT B S C</t>
  </si>
  <si>
    <t>SC062714633</t>
  </si>
  <si>
    <t>FACT972867</t>
  </si>
  <si>
    <t>FACT1118403</t>
  </si>
  <si>
    <t>FACT1195792</t>
  </si>
  <si>
    <t>FACT1196663</t>
  </si>
  <si>
    <t>FACT1196940</t>
  </si>
  <si>
    <t>FACT1163162</t>
  </si>
  <si>
    <t>FACT1169310</t>
  </si>
  <si>
    <t>FACT1170261</t>
  </si>
  <si>
    <t>FACT1195774</t>
  </si>
  <si>
    <t>GRUPO FH S.A.S</t>
  </si>
  <si>
    <t>1FE11892</t>
  </si>
  <si>
    <t>GRUPO WONDER SA</t>
  </si>
  <si>
    <t>804017575-4</t>
  </si>
  <si>
    <t>FCNBJWO18612</t>
  </si>
  <si>
    <t>FE18869</t>
  </si>
  <si>
    <t>IPS53534</t>
  </si>
  <si>
    <t>IPS54176</t>
  </si>
  <si>
    <t>JHON JAIRO OMAÑA SILVA</t>
  </si>
  <si>
    <t>AV 10 10 143 1 BRR PIZARREAL</t>
  </si>
  <si>
    <t>FE1103</t>
  </si>
  <si>
    <t>15FT63665025</t>
  </si>
  <si>
    <t>AR9019368552</t>
  </si>
  <si>
    <t>O321</t>
  </si>
  <si>
    <t>ECU5402</t>
  </si>
  <si>
    <t>FE17386</t>
  </si>
  <si>
    <t xml:space="preserve">FCACARE13121 </t>
  </si>
  <si>
    <t xml:space="preserve">FCB4ARE13105 </t>
  </si>
  <si>
    <t xml:space="preserve">FCC1ARE13095 </t>
  </si>
  <si>
    <t xml:space="preserve">FCC1ARE13096 </t>
  </si>
  <si>
    <t xml:space="preserve">FCC1ARE13135 </t>
  </si>
  <si>
    <t xml:space="preserve">FCC1ARE13153 </t>
  </si>
  <si>
    <t xml:space="preserve">FCCDARE13099 </t>
  </si>
  <si>
    <t xml:space="preserve">FCCPARE13106 </t>
  </si>
  <si>
    <t>FCDSRARE13156</t>
  </si>
  <si>
    <t xml:space="preserve">FCB1VAE3384  </t>
  </si>
  <si>
    <t xml:space="preserve">FCACARE13386 </t>
  </si>
  <si>
    <t xml:space="preserve">FCB4ARE13371 </t>
  </si>
  <si>
    <t xml:space="preserve">FCC1ARE13400 </t>
  </si>
  <si>
    <t xml:space="preserve">FCC1ARE13418 </t>
  </si>
  <si>
    <t xml:space="preserve">FCCDARE13411 </t>
  </si>
  <si>
    <t xml:space="preserve">FCCPARE13372 </t>
  </si>
  <si>
    <t>FCDSRARE13421</t>
  </si>
  <si>
    <t xml:space="preserve">RENTEK SAS                                                                                                               </t>
  </si>
  <si>
    <t>SERVICIOS GENERALES SURAMERICANA SAS</t>
  </si>
  <si>
    <t>811036875-5</t>
  </si>
  <si>
    <t>BOPU110106187</t>
  </si>
  <si>
    <t>BOPU110092559</t>
  </si>
  <si>
    <t>BOPU110096787</t>
  </si>
  <si>
    <t>BOPU110126592</t>
  </si>
  <si>
    <t>BOPU110262248</t>
  </si>
  <si>
    <t>BOPU110269952</t>
  </si>
  <si>
    <t>FE19198</t>
  </si>
  <si>
    <t>1090383967-9</t>
  </si>
  <si>
    <t>ECOP588</t>
  </si>
  <si>
    <t>1090383967-10</t>
  </si>
  <si>
    <t>ECOP590</t>
  </si>
  <si>
    <t>1090383967-11</t>
  </si>
  <si>
    <t>ECOP594</t>
  </si>
  <si>
    <t>EPS MES DE SEPTIEMBRE  A PAGAR EL 16 DE OCTUBRE</t>
  </si>
  <si>
    <t>EPS MES DE OCTUBRE A PAGAR EL 16 DE NOVIEMBRE</t>
  </si>
  <si>
    <t>CCF MES DE AGOSTO  A PAGAR EL 16 DE SEPTIEMBRE</t>
  </si>
  <si>
    <t>CCF MES DE SEPTIEMBRE A PAGAR EL 16 DE OCTUBRE</t>
  </si>
  <si>
    <t>CCF MES DE OCTUBRE  A PAGAR EL 16 DE NOVIEMBRE</t>
  </si>
  <si>
    <t>AFP MES DE AGOSTO  A PAGAR EL 16 DE SEPTIEMBRE</t>
  </si>
  <si>
    <t>AFP MES DE SEPTIEMBRE A PAGAR EL 16 DE OCTUBRE</t>
  </si>
  <si>
    <t>AFP MES DE OCTUBRE A PAGAR EL 16 DE NOVIEMBRE</t>
  </si>
  <si>
    <t xml:space="preserve">EPS MES DE SPTIEMBRE  A PAGAR EL 16 DE OCTUBRE </t>
  </si>
  <si>
    <t>EPS MES DE OCTUBRE  A PAGAR EL 16 DE NOVIEMBRE</t>
  </si>
  <si>
    <t>EPS MES DE SEPTIEMBRE A PAGAR EL 16 DE OCTUBRE</t>
  </si>
  <si>
    <t>ARL MES DE AGOSTO  A PAGAR EL 16 DE SEPTIEMBRE</t>
  </si>
  <si>
    <t>ARL MES DE SEPTIEMBRE A PAGAR EL 16 DE OCTUBRE</t>
  </si>
  <si>
    <t>ARL MES DE OCTUBRE A PAGAR EL 16 DE NOVIEMBRE</t>
  </si>
  <si>
    <t>AFP MES DE  SEPTIEMBRE A PAGAR EL 16 DE OCTUBRE</t>
  </si>
  <si>
    <t>AFP MES DE OCTUBRE  A PAGAR EL 16 DE NOVIEBRE</t>
  </si>
  <si>
    <t>AFP MES DE OCTUBRE A PAGAR EL 16 DE  NOVIEMBRE</t>
  </si>
  <si>
    <t>18/36</t>
  </si>
  <si>
    <t>19/36</t>
  </si>
  <si>
    <t>20/36</t>
  </si>
  <si>
    <t>18/06/2024</t>
  </si>
  <si>
    <t xml:space="preserve">LEASING FINANCIERO 180153791 </t>
  </si>
  <si>
    <t>13/36</t>
  </si>
  <si>
    <t>18/07/2024</t>
  </si>
  <si>
    <t>14/36</t>
  </si>
  <si>
    <t>LEASING FINANCIERO 180145280</t>
  </si>
  <si>
    <t xml:space="preserve">2024/08/26
</t>
  </si>
  <si>
    <t>28/06/2024</t>
  </si>
  <si>
    <t>LEASING FINANCIERO 180145281</t>
  </si>
  <si>
    <t>32/60</t>
  </si>
  <si>
    <t>29/07/2024</t>
  </si>
  <si>
    <t>33/60</t>
  </si>
  <si>
    <t>28/08/2024</t>
  </si>
  <si>
    <t>34/60</t>
  </si>
  <si>
    <t>26/06/2024</t>
  </si>
  <si>
    <t xml:space="preserve">LEASING FINANCIERO 180153826 </t>
  </si>
  <si>
    <t>26/07/2024</t>
  </si>
  <si>
    <t>26/08/2024</t>
  </si>
  <si>
    <t xml:space="preserve">LEASING FINANCIERO 180154312 </t>
  </si>
  <si>
    <t>9/36</t>
  </si>
  <si>
    <t>10/36</t>
  </si>
  <si>
    <t>11/36</t>
  </si>
  <si>
    <t>12/36</t>
  </si>
  <si>
    <t>35-60</t>
  </si>
  <si>
    <t>21/36</t>
  </si>
  <si>
    <t>22/36</t>
  </si>
  <si>
    <t>.</t>
  </si>
  <si>
    <t>Corte al</t>
  </si>
  <si>
    <t>Corte a 31 de Agosto de 2024</t>
  </si>
  <si>
    <t>TOTAL OTROS ACTIVOS NO FINANCIEROS CUENTAS POR COBRAR PROVEEDORES</t>
  </si>
  <si>
    <t>INVENTARIO DE ACTIVOS - EMBARGOS JUDICIALES</t>
  </si>
  <si>
    <t>TOTAL OTROS ACTIVOS NO FINANCIEROS</t>
  </si>
  <si>
    <t>TOTAL OTROS ACTIVOS NO FINANCIEROS EMBARGOS JUDICIALES</t>
  </si>
  <si>
    <t>INVENTARIO DEPASIVOS  -  ACREEDORES VARIOS</t>
  </si>
  <si>
    <t>TOTAL ACRREDORES VARIOS</t>
  </si>
  <si>
    <t>TOTAL ACREDORES VARIOS</t>
  </si>
  <si>
    <t>TOTAL ANTICOPOS RECIBIDOS</t>
  </si>
  <si>
    <t>TOTAL OTROS ANCIPOS NO FINANCIEROS</t>
  </si>
  <si>
    <t>TOTAL OTRAS CUENTAS POR PAGAR POR ANTICIPOS</t>
  </si>
  <si>
    <t>Popinas</t>
  </si>
  <si>
    <t>MESEROS</t>
  </si>
  <si>
    <t>PROVISION ICA CUCUTA</t>
  </si>
  <si>
    <t xml:space="preserve">ADRIAN JOSE SOTO VEGA             </t>
  </si>
  <si>
    <t>LIBRANZA</t>
  </si>
  <si>
    <t xml:space="preserve">GERMAN HERNANDEZ GARZON           </t>
  </si>
  <si>
    <t xml:space="preserve">JUAN CARLOS BALLESTEROS CARMONA   </t>
  </si>
  <si>
    <t xml:space="preserve">JULIO ALONSO SANDOVAL BALCARCEL   </t>
  </si>
  <si>
    <t xml:space="preserve">LUZ MARY CAICEDO GUERRERO         </t>
  </si>
  <si>
    <t>MARIA SACRAMENTO RIVAS DE CALDERON</t>
  </si>
  <si>
    <t xml:space="preserve">37392652-8  </t>
  </si>
  <si>
    <t xml:space="preserve">MARISELA GARCIA ALBARRACIN        </t>
  </si>
  <si>
    <t xml:space="preserve">PEDRO JOSE CALDERON MORALES       </t>
  </si>
  <si>
    <t xml:space="preserve">PEDRO JOSE CALDERON RIVAS         </t>
  </si>
  <si>
    <t xml:space="preserve">SILVIA KATHERINE RAMIREZ GALAVIZ  </t>
  </si>
  <si>
    <t>PROVISIONES PRESTACIONES SOCIALES</t>
  </si>
  <si>
    <t>CESANTIAS</t>
  </si>
  <si>
    <t>TOTAL INVENTARIO DE ACTIVOS - DIFERIDOS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</si>
</sst>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8">
    <numFmt numFmtId="42" formatCode="_-&quot;$&quot;\ * #,##0_-;\-&quot;$&quot;\ * #,##0_-;_-&quot;$&quot;\ * &quot;-&quot;_-;_-@_-"/>
    <numFmt numFmtId="43" formatCode="_-* #,##0.00_-;\-* #,##0.00_-;_-* &quot;-&quot;??_-;_-@_-"/>
    <numFmt numFmtId="164" formatCode="_(&quot;$&quot;\ * #,##0_);_(&quot;$&quot;\ * \(#,##0\);_(&quot;$&quot;\ * &quot;-&quot;_);_(@_)"/>
    <numFmt numFmtId="165" formatCode="_(&quot;$&quot;\ * #,##0.00_);_(&quot;$&quot;\ * \(#,##0.00\);_(&quot;$&quot;\ * &quot;-&quot;??_);_(@_)"/>
    <numFmt numFmtId="166" formatCode="_(* #,##0.00_);_(* \(#,##0.00\);_(* &quot;-&quot;??_);_(@_)"/>
    <numFmt numFmtId="167" formatCode="_-* #,##0\ &quot;$&quot;_-;\-* #,##0\ &quot;$&quot;_-;_-* &quot;-&quot;\ &quot;$&quot;_-;_-@_-"/>
    <numFmt numFmtId="168" formatCode="_-* #,##0\ _$_-;\-* #,##0\ _$_-;_-* &quot;-&quot;\ _$_-;_-@_-"/>
    <numFmt numFmtId="169" formatCode="_ &quot;$&quot;\ * #,##0.00_ ;_ &quot;$&quot;\ * \-#,##0.00_ ;_ &quot;$&quot;\ * &quot;-&quot;??_ ;_ @_ "/>
    <numFmt numFmtId="170" formatCode="_ * #,##0.00_ ;_ * \-#,##0.00_ ;_ * &quot;-&quot;??_ ;_ @_ "/>
    <numFmt numFmtId="171" formatCode="#,##0.0"/>
    <numFmt numFmtId="172" formatCode="0.000%"/>
    <numFmt numFmtId="173" formatCode="_(&quot;$&quot;\ * #,##0_);_(&quot;$&quot;\ * \(#,##0\);_(&quot;$&quot;\ * &quot;-&quot;??_);_(@_)"/>
    <numFmt numFmtId="174" formatCode="_(* #,##0_);_(* \(#,##0\);_(* &quot;-&quot;??_);_(@_)"/>
    <numFmt numFmtId="175" formatCode="&quot;$&quot;\ #,##0"/>
    <numFmt numFmtId="176" formatCode="_-[$$-240A]\ * #,##0_ ;_-[$$-240A]\ * \-#,##0\ ;_-[$$-240A]\ * &quot;-&quot;_ ;_-@_ "/>
    <numFmt numFmtId="177" formatCode="_ * #,##0_ ;_ * \-#,##0_ ;_ * &quot;-&quot;??_ ;_ @_ "/>
    <numFmt numFmtId="178" formatCode="&quot;$&quot;\ #,##0.00"/>
    <numFmt numFmtId="179" formatCode="_ &quot;$&quot;\ * #,##0_ ;_ &quot;$&quot;\ * \-#,##0_ ;_ &quot;$&quot;\ * &quot;-&quot;??_ ;_ @_ "/>
    <numFmt numFmtId="180" formatCode="##,##0_);[Red]\(##,##0\)"/>
    <numFmt numFmtId="181" formatCode="##,##0.00_);[Red]\(##,##0.00\)"/>
    <numFmt numFmtId="182" formatCode="#,##0.00_ ;[Red]\-#,##0.00\ "/>
    <numFmt numFmtId="183" formatCode="#,##0_ ;[Red]\-#,##0\ "/>
    <numFmt numFmtId="184" formatCode="dd\-mmm\-yyyy"/>
    <numFmt numFmtId="185" formatCode="#,##0_ ;[Red]\(#,##0\)\ "/>
    <numFmt numFmtId="186" formatCode="#,##0.00_ ;[Red]\(#,##0.00\)\ "/>
    <numFmt numFmtId="187" formatCode="#,##0;[Red]\(#,##0\)"/>
    <numFmt numFmtId="188" formatCode="yyyy\-mm\-dd;@"/>
    <numFmt numFmtId="189" formatCode="dd\ mmmm\ yyyy;@"/>
  </numFmts>
  <fonts count="83">
    <font>
      <sz val="10"/>
      <name val="Arial"/>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indexed="8"/>
      <name val="Calibri"/>
      <family val="2"/>
    </font>
    <font>
      <sz val="10"/>
      <name val="Arial"/>
      <family val="2"/>
    </font>
    <font>
      <b/>
      <sz val="10"/>
      <name val="Arial"/>
      <family val="2"/>
    </font>
    <font>
      <sz val="11"/>
      <color indexed="8"/>
      <name val="Calibri"/>
      <family val="2"/>
    </font>
    <font>
      <b/>
      <sz val="11"/>
      <name val="Arial"/>
      <family val="2"/>
    </font>
    <font>
      <sz val="12"/>
      <name val="Arial"/>
      <family val="2"/>
    </font>
    <font>
      <sz val="10"/>
      <name val="Arial"/>
      <family val="2"/>
    </font>
    <font>
      <b/>
      <sz val="9"/>
      <name val="Arial"/>
      <family val="2"/>
    </font>
    <font>
      <sz val="9"/>
      <name val="Arial"/>
      <family val="2"/>
    </font>
    <font>
      <sz val="10"/>
      <color indexed="8"/>
      <name val="Arial"/>
      <family val="2"/>
    </font>
    <font>
      <b/>
      <sz val="10"/>
      <color indexed="8"/>
      <name val="Arial"/>
      <family val="2"/>
    </font>
    <font>
      <b/>
      <sz val="11"/>
      <color indexed="8"/>
      <name val="Arial"/>
      <family val="2"/>
    </font>
    <font>
      <sz val="12"/>
      <color indexed="8"/>
      <name val="Arial"/>
      <family val="2"/>
    </font>
    <font>
      <b/>
      <u/>
      <sz val="10"/>
      <name val="Arial"/>
      <family val="2"/>
    </font>
    <font>
      <b/>
      <sz val="8"/>
      <color indexed="8"/>
      <name val="Arial"/>
      <family val="2"/>
    </font>
    <font>
      <sz val="8"/>
      <color indexed="8"/>
      <name val="Arial"/>
      <family val="2"/>
    </font>
    <font>
      <sz val="11"/>
      <color indexed="8"/>
      <name val="Calibri"/>
      <family val="2"/>
    </font>
    <font>
      <sz val="10"/>
      <color indexed="8"/>
      <name val="Arial"/>
      <family val="2"/>
    </font>
    <font>
      <sz val="10"/>
      <color indexed="10"/>
      <name val="Arial"/>
      <family val="2"/>
    </font>
    <font>
      <b/>
      <sz val="12"/>
      <color indexed="8"/>
      <name val="Arial"/>
      <family val="2"/>
    </font>
    <font>
      <sz val="10"/>
      <name val="Verdana   "/>
    </font>
    <font>
      <sz val="8"/>
      <name val="Arial"/>
      <family val="2"/>
    </font>
    <font>
      <b/>
      <sz val="8"/>
      <name val="Arial"/>
      <family val="2"/>
    </font>
    <font>
      <sz val="12"/>
      <color indexed="8"/>
      <name val="Verdana"/>
      <family val="2"/>
    </font>
    <font>
      <sz val="10"/>
      <name val="Arial"/>
      <family val="2"/>
    </font>
    <font>
      <sz val="9"/>
      <color indexed="8"/>
      <name val="Arial"/>
      <family val="2"/>
    </font>
    <font>
      <b/>
      <sz val="9"/>
      <color indexed="8"/>
      <name val="Arial"/>
      <family val="2"/>
    </font>
    <font>
      <sz val="11"/>
      <name val="Calibri"/>
      <family val="2"/>
    </font>
    <font>
      <b/>
      <sz val="14"/>
      <color indexed="8"/>
      <name val="Arial"/>
      <family val="2"/>
    </font>
    <font>
      <b/>
      <sz val="14"/>
      <name val="Arial"/>
      <family val="2"/>
    </font>
    <font>
      <sz val="11"/>
      <color indexed="8"/>
      <name val="Calibri"/>
      <family val="2"/>
    </font>
    <font>
      <sz val="10"/>
      <name val="Arial"/>
      <family val="2"/>
    </font>
    <font>
      <sz val="11"/>
      <color indexed="8"/>
      <name val="Calibri"/>
      <family val="2"/>
    </font>
    <font>
      <sz val="10"/>
      <color indexed="10"/>
      <name val="Arial"/>
      <family val="2"/>
    </font>
    <font>
      <sz val="10"/>
      <name val="Arial"/>
      <family val="2"/>
    </font>
    <font>
      <b/>
      <sz val="18"/>
      <color indexed="62"/>
      <name val="Cambria"/>
      <family val="2"/>
    </font>
    <font>
      <sz val="10"/>
      <color indexed="10"/>
      <name val="Arial"/>
      <family val="2"/>
    </font>
    <font>
      <sz val="11"/>
      <color indexed="8"/>
      <name val="Calibri"/>
      <family val="2"/>
    </font>
    <font>
      <b/>
      <sz val="11"/>
      <color indexed="62"/>
      <name val="Calibri"/>
      <family val="2"/>
    </font>
    <font>
      <sz val="18"/>
      <color indexed="62"/>
      <name val="Cambria"/>
      <family val="2"/>
    </font>
    <font>
      <sz val="10"/>
      <name val="Arial"/>
      <family val="2"/>
    </font>
    <font>
      <sz val="11"/>
      <color indexed="8"/>
      <name val="Calibri"/>
      <family val="2"/>
    </font>
    <font>
      <b/>
      <sz val="15"/>
      <color indexed="62"/>
      <name val="Calibri"/>
      <family val="2"/>
    </font>
    <font>
      <b/>
      <sz val="11"/>
      <color indexed="62"/>
      <name val="Calibri"/>
      <family val="2"/>
    </font>
    <font>
      <u/>
      <sz val="11"/>
      <color indexed="39"/>
      <name val="Calibri"/>
      <family val="2"/>
    </font>
    <font>
      <sz val="11"/>
      <color theme="1"/>
      <name val="Calibri"/>
      <family val="2"/>
      <scheme val="minor"/>
    </font>
    <font>
      <sz val="11"/>
      <color theme="0"/>
      <name val="Calibri"/>
      <family val="2"/>
      <scheme val="minor"/>
    </font>
    <font>
      <b/>
      <sz val="11"/>
      <color rgb="FFFA7D00"/>
      <name val="Calibri"/>
      <family val="2"/>
      <scheme val="minor"/>
    </font>
    <font>
      <b/>
      <sz val="11"/>
      <color theme="0"/>
      <name val="Calibri"/>
      <family val="2"/>
      <scheme val="minor"/>
    </font>
    <font>
      <sz val="11"/>
      <color rgb="FFFA7D00"/>
      <name val="Calibri"/>
      <family val="2"/>
      <scheme val="minor"/>
    </font>
    <font>
      <b/>
      <sz val="15"/>
      <color indexed="62"/>
      <name val="Calibri"/>
      <family val="2"/>
      <scheme val="minor"/>
    </font>
    <font>
      <b/>
      <sz val="11"/>
      <color indexed="62"/>
      <name val="Calibri"/>
      <family val="2"/>
      <scheme val="minor"/>
    </font>
    <font>
      <sz val="11"/>
      <color rgb="FF3F3F76"/>
      <name val="Calibri"/>
      <family val="2"/>
      <scheme val="minor"/>
    </font>
    <font>
      <sz val="11"/>
      <color indexed="14"/>
      <name val="Calibri"/>
      <family val="2"/>
      <scheme val="minor"/>
    </font>
    <font>
      <sz val="11"/>
      <color rgb="FF9C6500"/>
      <name val="Calibri"/>
      <family val="2"/>
      <scheme val="minor"/>
    </font>
    <font>
      <sz val="8"/>
      <color rgb="FF000000"/>
      <name val="MS Sans Serif"/>
    </font>
    <font>
      <b/>
      <sz val="11"/>
      <color rgb="FF3F3F3F"/>
      <name val="Calibri"/>
      <family val="2"/>
      <scheme val="minor"/>
    </font>
    <font>
      <sz val="11"/>
      <color rgb="FFFF0000"/>
      <name val="Calibri"/>
      <family val="2"/>
      <scheme val="minor"/>
    </font>
    <font>
      <i/>
      <sz val="11"/>
      <color rgb="FF7F7F7F"/>
      <name val="Calibri"/>
      <family val="2"/>
      <scheme val="minor"/>
    </font>
    <font>
      <b/>
      <sz val="13"/>
      <color indexed="62"/>
      <name val="Calibri"/>
      <family val="2"/>
      <scheme val="minor"/>
    </font>
    <font>
      <b/>
      <sz val="11"/>
      <color theme="1"/>
      <name val="Calibri"/>
      <family val="2"/>
      <scheme val="minor"/>
    </font>
    <font>
      <sz val="8"/>
      <color rgb="FF000000"/>
      <name val="Times New Roman"/>
      <family val="1"/>
    </font>
    <font>
      <sz val="12"/>
      <color theme="1"/>
      <name val="Calibri"/>
      <family val="2"/>
      <scheme val="minor"/>
    </font>
    <font>
      <sz val="10"/>
      <color theme="1"/>
      <name val="Arial Narrow"/>
      <family val="2"/>
    </font>
    <font>
      <sz val="10"/>
      <color rgb="FF000000"/>
      <name val="Arial Narrow"/>
      <family val="2"/>
    </font>
    <font>
      <sz val="10"/>
      <name val="Arial"/>
      <family val="2"/>
    </font>
    <font>
      <sz val="10"/>
      <name val="Arial Narrow"/>
      <family val="2"/>
    </font>
    <font>
      <b/>
      <sz val="10"/>
      <name val="Arial Narrow"/>
      <family val="2"/>
    </font>
    <font>
      <sz val="10"/>
      <color indexed="8"/>
      <name val="Arial Narrow"/>
      <family val="2"/>
    </font>
    <font>
      <b/>
      <sz val="10"/>
      <color indexed="8"/>
      <name val="Arial Narrow"/>
      <family val="2"/>
    </font>
    <font>
      <sz val="10"/>
      <color indexed="10"/>
      <name val="Arial Narrow"/>
      <family val="2"/>
    </font>
    <font>
      <b/>
      <sz val="10"/>
      <color rgb="FF000000"/>
      <name val="Arial Narrow"/>
      <family val="2"/>
    </font>
    <font>
      <b/>
      <sz val="10"/>
      <color rgb="FFFF0000"/>
      <name val="Arial Narrow"/>
      <family val="2"/>
    </font>
    <font>
      <b/>
      <sz val="10"/>
      <color theme="1"/>
      <name val="Arial Narrow"/>
      <family val="2"/>
    </font>
    <font>
      <b/>
      <u/>
      <sz val="10"/>
      <name val="Arial Narrow"/>
      <family val="2"/>
    </font>
    <font>
      <sz val="10"/>
      <color rgb="FF333333"/>
      <name val="Arial Narrow"/>
      <family val="2"/>
    </font>
    <font>
      <b/>
      <sz val="10"/>
      <color indexed="10"/>
      <name val="Arial Narrow"/>
      <family val="2"/>
    </font>
    <font>
      <sz val="10"/>
      <color theme="0"/>
      <name val="Arial Narrow"/>
      <family val="2"/>
    </font>
  </fonts>
  <fills count="34">
    <fill>
      <patternFill patternType="none"/>
    </fill>
    <fill>
      <patternFill patternType="gray125"/>
    </fill>
    <fill>
      <patternFill patternType="solid">
        <fgColor indexed="9"/>
      </patternFill>
    </fill>
    <fill>
      <patternFill patternType="solid">
        <fgColor indexed="47"/>
      </patternFill>
    </fill>
    <fill>
      <patternFill patternType="solid">
        <fgColor indexed="26"/>
      </patternFill>
    </fill>
    <fill>
      <patternFill patternType="solid">
        <fgColor indexed="22"/>
      </patternFill>
    </fill>
    <fill>
      <patternFill patternType="solid">
        <fgColor indexed="43"/>
      </patternFill>
    </fill>
    <fill>
      <patternFill patternType="solid">
        <fgColor indexed="49"/>
      </patternFill>
    </fill>
    <fill>
      <patternFill patternType="solid">
        <fgColor indexed="19"/>
      </patternFill>
    </fill>
    <fill>
      <patternFill patternType="solid">
        <fgColor indexed="54"/>
      </patternFill>
    </fill>
    <fill>
      <patternFill patternType="solid">
        <fgColor indexed="43"/>
        <bgColor indexed="64"/>
      </patternFill>
    </fill>
    <fill>
      <patternFill patternType="solid">
        <fgColor indexed="13"/>
        <bgColor indexed="64"/>
      </patternFill>
    </fill>
    <fill>
      <patternFill patternType="solid">
        <fgColor indexed="9"/>
        <bgColor indexed="64"/>
      </patternFill>
    </fill>
    <fill>
      <patternFill patternType="solid">
        <fgColor theme="8" tint="0.79998168889431442"/>
        <bgColor indexed="65"/>
      </patternFill>
    </fill>
    <fill>
      <patternFill patternType="solid">
        <fgColor theme="9" tint="0.79998168889431442"/>
        <bgColor indexed="65"/>
      </patternFill>
    </fill>
    <fill>
      <patternFill patternType="solid">
        <fgColor theme="5" tint="0.59999389629810485"/>
        <bgColor indexed="65"/>
      </patternFill>
    </fill>
    <fill>
      <patternFill patternType="solid">
        <fgColor theme="8" tint="0.59999389629810485"/>
        <bgColor indexed="65"/>
      </patternFill>
    </fill>
    <fill>
      <patternFill patternType="solid">
        <fgColor theme="5" tint="0.39997558519241921"/>
        <bgColor indexed="65"/>
      </patternFill>
    </fill>
    <fill>
      <patternFill patternType="solid">
        <fgColor theme="8" tint="0.39997558519241921"/>
        <bgColor indexed="65"/>
      </patternFill>
    </fill>
    <fill>
      <patternFill patternType="solid">
        <fgColor rgb="FFA5A5A5"/>
      </patternFill>
    </fill>
    <fill>
      <patternFill patternType="solid">
        <fgColor theme="8"/>
      </patternFill>
    </fill>
    <fill>
      <patternFill patternType="solid">
        <fgColor theme="9"/>
      </patternFill>
    </fill>
    <fill>
      <patternFill patternType="solid">
        <fgColor rgb="FFFFCC99"/>
      </patternFill>
    </fill>
    <fill>
      <patternFill patternType="solid">
        <fgColor rgb="FFFFC7CE"/>
      </patternFill>
    </fill>
    <fill>
      <patternFill patternType="solid">
        <fgColor rgb="FFFFEB9C"/>
      </patternFill>
    </fill>
    <fill>
      <patternFill patternType="solid">
        <fgColor rgb="FFFFFFCC"/>
      </patternFill>
    </fill>
    <fill>
      <patternFill patternType="solid">
        <fgColor theme="0"/>
        <bgColor indexed="64"/>
      </patternFill>
    </fill>
    <fill>
      <patternFill patternType="solid">
        <fgColor rgb="FFFFFF00"/>
        <bgColor indexed="64"/>
      </patternFill>
    </fill>
    <fill>
      <patternFill patternType="solid">
        <fgColor theme="0" tint="-0.14999847407452621"/>
        <bgColor indexed="64"/>
      </patternFill>
    </fill>
    <fill>
      <patternFill patternType="solid">
        <fgColor theme="0" tint="-0.249977111117893"/>
        <bgColor indexed="64"/>
      </patternFill>
    </fill>
    <fill>
      <patternFill patternType="solid">
        <fgColor rgb="FFFFFFFF"/>
      </patternFill>
    </fill>
    <fill>
      <patternFill patternType="solid">
        <fgColor theme="4" tint="0.39997558519241921"/>
        <bgColor indexed="64"/>
      </patternFill>
    </fill>
    <fill>
      <patternFill patternType="solid">
        <fgColor theme="4" tint="0.79998168889431442"/>
        <bgColor indexed="64"/>
      </patternFill>
    </fill>
    <fill>
      <patternFill patternType="solid">
        <fgColor theme="3" tint="0.59999389629810485"/>
        <bgColor indexed="64"/>
      </patternFill>
    </fill>
  </fills>
  <borders count="62">
    <border>
      <left/>
      <right/>
      <top/>
      <bottom/>
      <diagonal/>
    </border>
    <border>
      <left/>
      <right/>
      <top/>
      <bottom style="thick">
        <color indexed="49"/>
      </bottom>
      <diagonal/>
    </border>
    <border>
      <left/>
      <right/>
      <top/>
      <bottom style="medium">
        <color indexed="49"/>
      </bottom>
      <diagonal/>
    </border>
    <border>
      <left/>
      <right/>
      <top style="thin">
        <color indexed="49"/>
      </top>
      <bottom style="double">
        <color indexed="49"/>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top/>
      <bottom/>
      <diagonal/>
    </border>
    <border>
      <left style="thin">
        <color indexed="64"/>
      </left>
      <right style="thin">
        <color indexed="64"/>
      </right>
      <top style="thin">
        <color indexed="64"/>
      </top>
      <bottom/>
      <diagonal/>
    </border>
    <border>
      <left/>
      <right/>
      <top/>
      <bottom style="double">
        <color indexed="64"/>
      </bottom>
      <diagonal/>
    </border>
    <border>
      <left/>
      <right/>
      <top/>
      <bottom style="thin">
        <color indexed="64"/>
      </bottom>
      <diagonal/>
    </border>
    <border>
      <left style="thin">
        <color indexed="64"/>
      </left>
      <right/>
      <top/>
      <bottom/>
      <diagonal/>
    </border>
    <border>
      <left/>
      <right/>
      <top/>
      <bottom style="medium">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medium">
        <color indexed="64"/>
      </bottom>
      <diagonal/>
    </border>
    <border>
      <left/>
      <right/>
      <top style="thin">
        <color indexed="64"/>
      </top>
      <bottom style="double">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diagonal/>
    </border>
    <border>
      <left style="medium">
        <color indexed="64"/>
      </left>
      <right style="thin">
        <color indexed="64"/>
      </right>
      <top/>
      <bottom style="thin">
        <color indexed="64"/>
      </bottom>
      <diagonal/>
    </border>
    <border>
      <left style="thin">
        <color indexed="64"/>
      </left>
      <right style="medium">
        <color indexed="64"/>
      </right>
      <top style="thin">
        <color indexed="64"/>
      </top>
      <bottom style="medium">
        <color indexed="64"/>
      </bottom>
      <diagonal/>
    </border>
    <border>
      <left style="thin">
        <color indexed="64"/>
      </left>
      <right style="medium">
        <color indexed="64"/>
      </right>
      <top style="thin">
        <color indexed="64"/>
      </top>
      <bottom/>
      <diagonal/>
    </border>
    <border>
      <left style="thin">
        <color indexed="64"/>
      </left>
      <right style="medium">
        <color indexed="64"/>
      </right>
      <top/>
      <bottom style="thin">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medium">
        <color indexed="64"/>
      </left>
      <right style="thin">
        <color indexed="64"/>
      </right>
      <top style="thin">
        <color indexed="64"/>
      </top>
      <bottom style="medium">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bottom/>
      <diagonal/>
    </border>
    <border>
      <left style="medium">
        <color indexed="64"/>
      </left>
      <right style="thin">
        <color indexed="64"/>
      </right>
      <top/>
      <bottom style="medium">
        <color indexed="64"/>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bottom style="thick">
        <color theme="4" tint="0.499984740745262"/>
      </bottom>
      <diagonal/>
    </border>
    <border>
      <left/>
      <right/>
      <top style="thin">
        <color indexed="64"/>
      </top>
      <bottom/>
      <diagonal/>
    </border>
    <border>
      <left/>
      <right/>
      <top style="thin">
        <color theme="0"/>
      </top>
      <bottom/>
      <diagonal/>
    </border>
    <border>
      <left/>
      <right/>
      <top/>
      <bottom style="thin">
        <color theme="0"/>
      </bottom>
      <diagonal/>
    </border>
    <border>
      <left/>
      <right/>
      <top style="thin">
        <color theme="0"/>
      </top>
      <bottom style="thin">
        <color theme="0"/>
      </bottom>
      <diagonal/>
    </border>
    <border>
      <left style="thin">
        <color theme="0"/>
      </left>
      <right/>
      <top/>
      <bottom style="thin">
        <color theme="0"/>
      </bottom>
      <diagonal/>
    </border>
    <border>
      <left style="thin">
        <color theme="0"/>
      </left>
      <right/>
      <top style="thin">
        <color theme="0"/>
      </top>
      <bottom style="thin">
        <color theme="0"/>
      </bottom>
      <diagonal/>
    </border>
    <border>
      <left/>
      <right style="thin">
        <color theme="0"/>
      </right>
      <top style="thin">
        <color theme="0"/>
      </top>
      <bottom/>
      <diagonal/>
    </border>
    <border>
      <left style="thin">
        <color theme="0"/>
      </left>
      <right style="thin">
        <color theme="0"/>
      </right>
      <top style="thin">
        <color theme="0"/>
      </top>
      <bottom style="thin">
        <color theme="0"/>
      </bottom>
      <diagonal/>
    </border>
    <border>
      <left style="thin">
        <color theme="0"/>
      </left>
      <right style="thin">
        <color theme="0"/>
      </right>
      <top style="thin">
        <color theme="0"/>
      </top>
      <bottom/>
      <diagonal/>
    </border>
    <border>
      <left/>
      <right style="thin">
        <color theme="0"/>
      </right>
      <top style="thin">
        <color theme="0"/>
      </top>
      <bottom style="thin">
        <color theme="0"/>
      </bottom>
      <diagonal/>
    </border>
    <border>
      <left style="thin">
        <color theme="0"/>
      </left>
      <right style="thin">
        <color theme="0"/>
      </right>
      <top/>
      <bottom style="thin">
        <color theme="0"/>
      </bottom>
      <diagonal/>
    </border>
    <border>
      <left/>
      <right/>
      <top style="thin">
        <color indexed="64"/>
      </top>
      <bottom style="medium">
        <color indexed="64"/>
      </bottom>
      <diagonal/>
    </border>
    <border>
      <left/>
      <right style="thin">
        <color indexed="64"/>
      </right>
      <top style="thin">
        <color indexed="64"/>
      </top>
      <bottom/>
      <diagonal/>
    </border>
    <border>
      <left style="thin">
        <color theme="0"/>
      </left>
      <right style="thin">
        <color theme="0"/>
      </right>
      <top/>
      <bottom/>
      <diagonal/>
    </border>
    <border>
      <left/>
      <right style="thin">
        <color indexed="64"/>
      </right>
      <top/>
      <bottom/>
      <diagonal/>
    </border>
  </borders>
  <cellStyleXfs count="438">
    <xf numFmtId="0" fontId="0" fillId="0" borderId="0"/>
    <xf numFmtId="0" fontId="50" fillId="2" borderId="0" applyNumberFormat="0" applyBorder="0" applyAlignment="0" applyProtection="0"/>
    <xf numFmtId="0" fontId="50" fillId="2" borderId="0" applyNumberFormat="0" applyBorder="0" applyAlignment="0" applyProtection="0"/>
    <xf numFmtId="0" fontId="50" fillId="2" borderId="0" applyNumberFormat="0" applyBorder="0" applyAlignment="0" applyProtection="0"/>
    <xf numFmtId="0" fontId="50" fillId="2" borderId="0" applyNumberFormat="0" applyBorder="0" applyAlignment="0" applyProtection="0"/>
    <xf numFmtId="0" fontId="50" fillId="3" borderId="0" applyNumberFormat="0" applyBorder="0" applyAlignment="0" applyProtection="0"/>
    <xf numFmtId="0" fontId="50" fillId="3" borderId="0" applyNumberFormat="0" applyBorder="0" applyAlignment="0" applyProtection="0"/>
    <xf numFmtId="0" fontId="50" fillId="3" borderId="0" applyNumberFormat="0" applyBorder="0" applyAlignment="0" applyProtection="0"/>
    <xf numFmtId="0" fontId="50" fillId="3" borderId="0" applyNumberFormat="0" applyBorder="0" applyAlignment="0" applyProtection="0"/>
    <xf numFmtId="0" fontId="50" fillId="4" borderId="0" applyNumberFormat="0" applyBorder="0" applyAlignment="0" applyProtection="0"/>
    <xf numFmtId="0" fontId="50" fillId="4" borderId="0" applyNumberFormat="0" applyBorder="0" applyAlignment="0" applyProtection="0"/>
    <xf numFmtId="0" fontId="50" fillId="4" borderId="0" applyNumberFormat="0" applyBorder="0" applyAlignment="0" applyProtection="0"/>
    <xf numFmtId="0" fontId="50" fillId="4" borderId="0" applyNumberFormat="0" applyBorder="0" applyAlignment="0" applyProtection="0"/>
    <xf numFmtId="0" fontId="50" fillId="2" borderId="0" applyNumberFormat="0" applyBorder="0" applyAlignment="0" applyProtection="0"/>
    <xf numFmtId="0" fontId="50" fillId="2" borderId="0" applyNumberFormat="0" applyBorder="0" applyAlignment="0" applyProtection="0"/>
    <xf numFmtId="0" fontId="50" fillId="2" borderId="0" applyNumberFormat="0" applyBorder="0" applyAlignment="0" applyProtection="0"/>
    <xf numFmtId="0" fontId="50" fillId="2" borderId="0" applyNumberFormat="0" applyBorder="0" applyAlignment="0" applyProtection="0"/>
    <xf numFmtId="0" fontId="50" fillId="13" borderId="0" applyNumberFormat="0" applyBorder="0" applyAlignment="0" applyProtection="0"/>
    <xf numFmtId="0" fontId="50" fillId="13" borderId="0" applyNumberFormat="0" applyBorder="0" applyAlignment="0" applyProtection="0"/>
    <xf numFmtId="0" fontId="50" fillId="14" borderId="0" applyNumberFormat="0" applyBorder="0" applyAlignment="0" applyProtection="0"/>
    <xf numFmtId="0" fontId="50" fillId="14" borderId="0" applyNumberFormat="0" applyBorder="0" applyAlignment="0" applyProtection="0"/>
    <xf numFmtId="0" fontId="50" fillId="5" borderId="0" applyNumberFormat="0" applyBorder="0" applyAlignment="0" applyProtection="0"/>
    <xf numFmtId="0" fontId="50" fillId="5" borderId="0" applyNumberFormat="0" applyBorder="0" applyAlignment="0" applyProtection="0"/>
    <xf numFmtId="0" fontId="50" fillId="5" borderId="0" applyNumberFormat="0" applyBorder="0" applyAlignment="0" applyProtection="0"/>
    <xf numFmtId="0" fontId="50" fillId="5" borderId="0" applyNumberFormat="0" applyBorder="0" applyAlignment="0" applyProtection="0"/>
    <xf numFmtId="0" fontId="50" fillId="15" borderId="0" applyNumberFormat="0" applyBorder="0" applyAlignment="0" applyProtection="0"/>
    <xf numFmtId="0" fontId="50" fillId="15" borderId="0" applyNumberFormat="0" applyBorder="0" applyAlignment="0" applyProtection="0"/>
    <xf numFmtId="0" fontId="50" fillId="6" borderId="0" applyNumberFormat="0" applyBorder="0" applyAlignment="0" applyProtection="0"/>
    <xf numFmtId="0" fontId="50" fillId="6" borderId="0" applyNumberFormat="0" applyBorder="0" applyAlignment="0" applyProtection="0"/>
    <xf numFmtId="0" fontId="50" fillId="6" borderId="0" applyNumberFormat="0" applyBorder="0" applyAlignment="0" applyProtection="0"/>
    <xf numFmtId="0" fontId="50" fillId="6" borderId="0" applyNumberFormat="0" applyBorder="0" applyAlignment="0" applyProtection="0"/>
    <xf numFmtId="0" fontId="50" fillId="5" borderId="0" applyNumberFormat="0" applyBorder="0" applyAlignment="0" applyProtection="0"/>
    <xf numFmtId="0" fontId="50" fillId="5" borderId="0" applyNumberFormat="0" applyBorder="0" applyAlignment="0" applyProtection="0"/>
    <xf numFmtId="0" fontId="50" fillId="5" borderId="0" applyNumberFormat="0" applyBorder="0" applyAlignment="0" applyProtection="0"/>
    <xf numFmtId="0" fontId="50" fillId="5"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3" borderId="0" applyNumberFormat="0" applyBorder="0" applyAlignment="0" applyProtection="0"/>
    <xf numFmtId="0" fontId="50" fillId="3" borderId="0" applyNumberFormat="0" applyBorder="0" applyAlignment="0" applyProtection="0"/>
    <xf numFmtId="0" fontId="50" fillId="3" borderId="0" applyNumberFormat="0" applyBorder="0" applyAlignment="0" applyProtection="0"/>
    <xf numFmtId="0" fontId="50" fillId="3" borderId="0" applyNumberFormat="0" applyBorder="0" applyAlignment="0" applyProtection="0"/>
    <xf numFmtId="0" fontId="51" fillId="7" borderId="0" applyNumberFormat="0" applyBorder="0" applyAlignment="0" applyProtection="0"/>
    <xf numFmtId="0" fontId="51" fillId="7" borderId="0" applyNumberFormat="0" applyBorder="0" applyAlignment="0" applyProtection="0"/>
    <xf numFmtId="0" fontId="51" fillId="7" borderId="0" applyNumberFormat="0" applyBorder="0" applyAlignment="0" applyProtection="0"/>
    <xf numFmtId="0" fontId="51" fillId="17"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5" borderId="0" applyNumberFormat="0" applyBorder="0" applyAlignment="0" applyProtection="0"/>
    <xf numFmtId="0" fontId="51" fillId="5" borderId="0" applyNumberFormat="0" applyBorder="0" applyAlignment="0" applyProtection="0"/>
    <xf numFmtId="0" fontId="51" fillId="5" borderId="0" applyNumberFormat="0" applyBorder="0" applyAlignment="0" applyProtection="0"/>
    <xf numFmtId="0" fontId="51" fillId="18" borderId="0" applyNumberFormat="0" applyBorder="0" applyAlignment="0" applyProtection="0"/>
    <xf numFmtId="0" fontId="51" fillId="3" borderId="0" applyNumberFormat="0" applyBorder="0" applyAlignment="0" applyProtection="0"/>
    <xf numFmtId="0" fontId="51" fillId="3" borderId="0" applyNumberFormat="0" applyBorder="0" applyAlignment="0" applyProtection="0"/>
    <xf numFmtId="0" fontId="51" fillId="3" borderId="0" applyNumberFormat="0" applyBorder="0" applyAlignment="0" applyProtection="0"/>
    <xf numFmtId="0" fontId="52" fillId="2" borderId="41" applyNumberFormat="0" applyAlignment="0" applyProtection="0"/>
    <xf numFmtId="0" fontId="52" fillId="2" borderId="41" applyNumberFormat="0" applyAlignment="0" applyProtection="0"/>
    <xf numFmtId="0" fontId="53" fillId="19" borderId="42" applyNumberFormat="0" applyAlignment="0" applyProtection="0"/>
    <xf numFmtId="0" fontId="54" fillId="0" borderId="43" applyNumberFormat="0" applyFill="0" applyAlignment="0" applyProtection="0"/>
    <xf numFmtId="0" fontId="47" fillId="0" borderId="1" applyNumberFormat="0" applyFill="0" applyAlignment="0" applyProtection="0"/>
    <xf numFmtId="0" fontId="55" fillId="0" borderId="1" applyNumberFormat="0" applyFill="0" applyAlignment="0" applyProtection="0"/>
    <xf numFmtId="0" fontId="43" fillId="0" borderId="0" applyNumberFormat="0" applyFill="0" applyBorder="0" applyAlignment="0" applyProtection="0"/>
    <xf numFmtId="0" fontId="48" fillId="0" borderId="0" applyNumberFormat="0" applyFill="0" applyBorder="0" applyAlignment="0" applyProtection="0"/>
    <xf numFmtId="0" fontId="56" fillId="0" borderId="0" applyNumberFormat="0" applyFill="0" applyBorder="0" applyAlignment="0" applyProtection="0"/>
    <xf numFmtId="0" fontId="51" fillId="7" borderId="0" applyNumberFormat="0" applyBorder="0" applyAlignment="0" applyProtection="0"/>
    <xf numFmtId="0" fontId="51" fillId="7" borderId="0" applyNumberFormat="0" applyBorder="0" applyAlignment="0" applyProtection="0"/>
    <xf numFmtId="0" fontId="51" fillId="7" borderId="0" applyNumberFormat="0" applyBorder="0" applyAlignment="0" applyProtection="0"/>
    <xf numFmtId="0" fontId="51" fillId="8" borderId="0" applyNumberFormat="0" applyBorder="0" applyAlignment="0" applyProtection="0"/>
    <xf numFmtId="0" fontId="51" fillId="8" borderId="0" applyNumberFormat="0" applyBorder="0" applyAlignment="0" applyProtection="0"/>
    <xf numFmtId="0" fontId="51" fillId="8" borderId="0" applyNumberFormat="0" applyBorder="0" applyAlignment="0" applyProtection="0"/>
    <xf numFmtId="0" fontId="51" fillId="8" borderId="0" applyNumberFormat="0" applyBorder="0" applyAlignment="0" applyProtection="0"/>
    <xf numFmtId="0" fontId="51" fillId="8" borderId="0" applyNumberFormat="0" applyBorder="0" applyAlignment="0" applyProtection="0"/>
    <xf numFmtId="0" fontId="51" fillId="8"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20" borderId="0" applyNumberFormat="0" applyBorder="0" applyAlignment="0" applyProtection="0"/>
    <xf numFmtId="0" fontId="51" fillId="21" borderId="0" applyNumberFormat="0" applyBorder="0" applyAlignment="0" applyProtection="0"/>
    <xf numFmtId="0" fontId="57" fillId="22" borderId="41" applyNumberFormat="0" applyAlignment="0" applyProtection="0"/>
    <xf numFmtId="0" fontId="49" fillId="0" borderId="0" applyNumberFormat="0" applyFill="0" applyBorder="0" applyAlignment="0" applyProtection="0"/>
    <xf numFmtId="0" fontId="58" fillId="23" borderId="0" applyNumberFormat="0" applyBorder="0" applyAlignment="0" applyProtection="0"/>
    <xf numFmtId="0" fontId="58" fillId="23" borderId="0" applyNumberFormat="0" applyBorder="0" applyAlignment="0" applyProtection="0"/>
    <xf numFmtId="0" fontId="58" fillId="23" borderId="0" applyNumberFormat="0" applyBorder="0" applyAlignment="0" applyProtection="0"/>
    <xf numFmtId="170" fontId="6" fillId="0" borderId="0" applyFont="0" applyFill="0" applyBorder="0" applyAlignment="0" applyProtection="0"/>
    <xf numFmtId="168" fontId="39" fillId="0" borderId="0" applyFont="0" applyFill="0" applyBorder="0" applyAlignment="0" applyProtection="0"/>
    <xf numFmtId="168" fontId="6" fillId="0" borderId="0" applyFont="0" applyFill="0" applyBorder="0" applyAlignment="0" applyProtection="0"/>
    <xf numFmtId="166" fontId="37" fillId="0" borderId="0" applyFont="0" applyFill="0" applyBorder="0" applyAlignment="0" applyProtection="0"/>
    <xf numFmtId="166" fontId="5" fillId="0" borderId="0" applyFont="0" applyFill="0" applyBorder="0" applyAlignment="0" applyProtection="0"/>
    <xf numFmtId="43" fontId="5" fillId="0" borderId="0" applyFont="0" applyFill="0" applyBorder="0" applyAlignment="0" applyProtection="0"/>
    <xf numFmtId="166" fontId="8" fillId="0" borderId="0" applyFont="0" applyFill="0" applyBorder="0" applyAlignment="0" applyProtection="0"/>
    <xf numFmtId="166" fontId="8" fillId="0" borderId="0" applyFont="0" applyFill="0" applyBorder="0" applyAlignment="0" applyProtection="0"/>
    <xf numFmtId="166" fontId="5" fillId="0" borderId="0" applyFont="0" applyFill="0" applyBorder="0" applyAlignment="0" applyProtection="0"/>
    <xf numFmtId="43" fontId="5" fillId="0" borderId="0" applyFont="0" applyFill="0" applyBorder="0" applyAlignment="0" applyProtection="0"/>
    <xf numFmtId="166" fontId="8" fillId="0" borderId="0" applyFont="0" applyFill="0" applyBorder="0" applyAlignment="0" applyProtection="0"/>
    <xf numFmtId="166" fontId="5" fillId="0" borderId="0" applyFont="0" applyFill="0" applyBorder="0" applyAlignment="0" applyProtection="0"/>
    <xf numFmtId="43" fontId="5" fillId="0" borderId="0" applyFont="0" applyFill="0" applyBorder="0" applyAlignment="0" applyProtection="0"/>
    <xf numFmtId="166" fontId="8" fillId="0" borderId="0" applyFont="0" applyFill="0" applyBorder="0" applyAlignment="0" applyProtection="0"/>
    <xf numFmtId="166" fontId="5" fillId="0" borderId="0" applyFont="0" applyFill="0" applyBorder="0" applyAlignment="0" applyProtection="0"/>
    <xf numFmtId="43" fontId="5" fillId="0" borderId="0" applyFont="0" applyFill="0" applyBorder="0" applyAlignment="0" applyProtection="0"/>
    <xf numFmtId="166" fontId="8" fillId="0" borderId="0" applyFont="0" applyFill="0" applyBorder="0" applyAlignment="0" applyProtection="0"/>
    <xf numFmtId="166" fontId="5" fillId="0" borderId="0" applyFont="0" applyFill="0" applyBorder="0" applyAlignment="0" applyProtection="0"/>
    <xf numFmtId="43" fontId="5" fillId="0" borderId="0" applyFont="0" applyFill="0" applyBorder="0" applyAlignment="0" applyProtection="0"/>
    <xf numFmtId="166" fontId="8" fillId="0" borderId="0" applyFont="0" applyFill="0" applyBorder="0" applyAlignment="0" applyProtection="0"/>
    <xf numFmtId="166" fontId="5" fillId="0" borderId="0" applyFont="0" applyFill="0" applyBorder="0" applyAlignment="0" applyProtection="0"/>
    <xf numFmtId="43" fontId="5" fillId="0" borderId="0" applyFont="0" applyFill="0" applyBorder="0" applyAlignment="0" applyProtection="0"/>
    <xf numFmtId="166" fontId="5" fillId="0" borderId="0" applyFont="0" applyFill="0" applyBorder="0" applyAlignment="0" applyProtection="0"/>
    <xf numFmtId="43" fontId="5" fillId="0" borderId="0" applyFont="0" applyFill="0" applyBorder="0" applyAlignment="0" applyProtection="0"/>
    <xf numFmtId="166" fontId="21" fillId="0" borderId="0" applyFont="0" applyFill="0" applyBorder="0" applyAlignment="0" applyProtection="0"/>
    <xf numFmtId="166" fontId="8" fillId="0" borderId="0" applyFont="0" applyFill="0" applyBorder="0" applyAlignment="0" applyProtection="0"/>
    <xf numFmtId="166" fontId="5" fillId="0" borderId="0" applyFont="0" applyFill="0" applyBorder="0" applyAlignment="0" applyProtection="0"/>
    <xf numFmtId="43" fontId="5" fillId="0" borderId="0" applyFont="0" applyFill="0" applyBorder="0" applyAlignment="0" applyProtection="0"/>
    <xf numFmtId="166" fontId="8" fillId="0" borderId="0" applyFont="0" applyFill="0" applyBorder="0" applyAlignment="0" applyProtection="0"/>
    <xf numFmtId="166" fontId="5" fillId="0" borderId="0" applyFont="0" applyFill="0" applyBorder="0" applyAlignment="0" applyProtection="0"/>
    <xf numFmtId="43" fontId="5" fillId="0" borderId="0" applyFont="0" applyFill="0" applyBorder="0" applyAlignment="0" applyProtection="0"/>
    <xf numFmtId="166" fontId="8" fillId="0" borderId="0" applyFont="0" applyFill="0" applyBorder="0" applyAlignment="0" applyProtection="0"/>
    <xf numFmtId="166" fontId="5" fillId="0" borderId="0" applyFont="0" applyFill="0" applyBorder="0" applyAlignment="0" applyProtection="0"/>
    <xf numFmtId="43" fontId="5" fillId="0" borderId="0" applyFont="0" applyFill="0" applyBorder="0" applyAlignment="0" applyProtection="0"/>
    <xf numFmtId="166" fontId="8" fillId="0" borderId="0" applyFont="0" applyFill="0" applyBorder="0" applyAlignment="0" applyProtection="0"/>
    <xf numFmtId="166" fontId="5" fillId="0" borderId="0" applyFont="0" applyFill="0" applyBorder="0" applyAlignment="0" applyProtection="0"/>
    <xf numFmtId="43" fontId="5" fillId="0" borderId="0" applyFont="0" applyFill="0" applyBorder="0" applyAlignment="0" applyProtection="0"/>
    <xf numFmtId="166" fontId="8" fillId="0" borderId="0" applyFont="0" applyFill="0" applyBorder="0" applyAlignment="0" applyProtection="0"/>
    <xf numFmtId="166" fontId="5" fillId="0" borderId="0" applyFont="0" applyFill="0" applyBorder="0" applyAlignment="0" applyProtection="0"/>
    <xf numFmtId="43" fontId="5" fillId="0" borderId="0" applyFont="0" applyFill="0" applyBorder="0" applyAlignment="0" applyProtection="0"/>
    <xf numFmtId="166" fontId="8" fillId="0" borderId="0" applyFont="0" applyFill="0" applyBorder="0" applyAlignment="0" applyProtection="0"/>
    <xf numFmtId="166" fontId="5" fillId="0" borderId="0" applyFont="0" applyFill="0" applyBorder="0" applyAlignment="0" applyProtection="0"/>
    <xf numFmtId="43" fontId="5" fillId="0" borderId="0" applyFont="0" applyFill="0" applyBorder="0" applyAlignment="0" applyProtection="0"/>
    <xf numFmtId="166" fontId="5" fillId="0" borderId="0" applyFont="0" applyFill="0" applyBorder="0" applyAlignment="0" applyProtection="0"/>
    <xf numFmtId="43" fontId="5" fillId="0" borderId="0" applyFont="0" applyFill="0" applyBorder="0" applyAlignment="0" applyProtection="0"/>
    <xf numFmtId="166" fontId="8" fillId="0" borderId="0" applyFont="0" applyFill="0" applyBorder="0" applyAlignment="0" applyProtection="0"/>
    <xf numFmtId="166" fontId="5" fillId="0" borderId="0" applyFont="0" applyFill="0" applyBorder="0" applyAlignment="0" applyProtection="0"/>
    <xf numFmtId="43" fontId="5" fillId="0" borderId="0" applyFont="0" applyFill="0" applyBorder="0" applyAlignment="0" applyProtection="0"/>
    <xf numFmtId="166" fontId="8" fillId="0" borderId="0" applyFont="0" applyFill="0" applyBorder="0" applyAlignment="0" applyProtection="0"/>
    <xf numFmtId="166" fontId="5" fillId="0" borderId="0" applyFont="0" applyFill="0" applyBorder="0" applyAlignment="0" applyProtection="0"/>
    <xf numFmtId="43" fontId="5" fillId="0" borderId="0" applyFont="0" applyFill="0" applyBorder="0" applyAlignment="0" applyProtection="0"/>
    <xf numFmtId="166" fontId="8" fillId="0" borderId="0" applyFont="0" applyFill="0" applyBorder="0" applyAlignment="0" applyProtection="0"/>
    <xf numFmtId="166" fontId="5" fillId="0" borderId="0" applyFont="0" applyFill="0" applyBorder="0" applyAlignment="0" applyProtection="0"/>
    <xf numFmtId="43" fontId="5" fillId="0" borderId="0" applyFont="0" applyFill="0" applyBorder="0" applyAlignment="0" applyProtection="0"/>
    <xf numFmtId="166" fontId="8" fillId="0" borderId="0" applyFont="0" applyFill="0" applyBorder="0" applyAlignment="0" applyProtection="0"/>
    <xf numFmtId="166" fontId="5" fillId="0" borderId="0" applyFont="0" applyFill="0" applyBorder="0" applyAlignment="0" applyProtection="0"/>
    <xf numFmtId="43" fontId="5" fillId="0" borderId="0" applyFont="0" applyFill="0" applyBorder="0" applyAlignment="0" applyProtection="0"/>
    <xf numFmtId="166" fontId="8" fillId="0" borderId="0" applyFont="0" applyFill="0" applyBorder="0" applyAlignment="0" applyProtection="0"/>
    <xf numFmtId="166" fontId="5" fillId="0" borderId="0" applyFont="0" applyFill="0" applyBorder="0" applyAlignment="0" applyProtection="0"/>
    <xf numFmtId="43" fontId="5" fillId="0" borderId="0" applyFont="0" applyFill="0" applyBorder="0" applyAlignment="0" applyProtection="0"/>
    <xf numFmtId="166" fontId="8" fillId="0" borderId="0" applyFont="0" applyFill="0" applyBorder="0" applyAlignment="0" applyProtection="0"/>
    <xf numFmtId="166" fontId="5" fillId="0" borderId="0" applyFont="0" applyFill="0" applyBorder="0" applyAlignment="0" applyProtection="0"/>
    <xf numFmtId="43" fontId="5" fillId="0" borderId="0" applyFont="0" applyFill="0" applyBorder="0" applyAlignment="0" applyProtection="0"/>
    <xf numFmtId="166" fontId="8" fillId="0" borderId="0" applyFont="0" applyFill="0" applyBorder="0" applyAlignment="0" applyProtection="0"/>
    <xf numFmtId="166" fontId="5" fillId="0" borderId="0" applyFont="0" applyFill="0" applyBorder="0" applyAlignment="0" applyProtection="0"/>
    <xf numFmtId="43" fontId="5" fillId="0" borderId="0" applyFont="0" applyFill="0" applyBorder="0" applyAlignment="0" applyProtection="0"/>
    <xf numFmtId="166" fontId="35" fillId="0" borderId="0" applyFont="0" applyFill="0" applyBorder="0" applyAlignment="0" applyProtection="0"/>
    <xf numFmtId="166" fontId="5" fillId="0" borderId="0" applyFont="0" applyFill="0" applyBorder="0" applyAlignment="0" applyProtection="0"/>
    <xf numFmtId="43" fontId="5" fillId="0" borderId="0" applyFont="0" applyFill="0" applyBorder="0" applyAlignment="0" applyProtection="0"/>
    <xf numFmtId="166" fontId="42" fillId="0" borderId="0" applyFont="0" applyFill="0" applyBorder="0" applyAlignment="0" applyProtection="0"/>
    <xf numFmtId="166" fontId="35" fillId="0" borderId="0" applyFont="0" applyFill="0" applyBorder="0" applyAlignment="0" applyProtection="0"/>
    <xf numFmtId="166" fontId="5" fillId="0" borderId="0" applyFont="0" applyFill="0" applyBorder="0" applyAlignment="0" applyProtection="0"/>
    <xf numFmtId="43" fontId="5" fillId="0" borderId="0" applyFont="0" applyFill="0" applyBorder="0" applyAlignment="0" applyProtection="0"/>
    <xf numFmtId="166" fontId="35" fillId="0" borderId="0" applyFont="0" applyFill="0" applyBorder="0" applyAlignment="0" applyProtection="0"/>
    <xf numFmtId="166" fontId="5" fillId="0" borderId="0" applyFont="0" applyFill="0" applyBorder="0" applyAlignment="0" applyProtection="0"/>
    <xf numFmtId="43" fontId="5" fillId="0" borderId="0" applyFont="0" applyFill="0" applyBorder="0" applyAlignment="0" applyProtection="0"/>
    <xf numFmtId="170" fontId="6" fillId="0" borderId="0" applyFont="0" applyFill="0" applyBorder="0" applyAlignment="0" applyProtection="0"/>
    <xf numFmtId="170" fontId="6" fillId="0" borderId="0" applyFont="0" applyFill="0" applyBorder="0" applyAlignment="0" applyProtection="0"/>
    <xf numFmtId="166" fontId="35" fillId="0" borderId="0" applyFont="0" applyFill="0" applyBorder="0" applyAlignment="0" applyProtection="0"/>
    <xf numFmtId="166" fontId="5" fillId="0" borderId="0" applyFont="0" applyFill="0" applyBorder="0" applyAlignment="0" applyProtection="0"/>
    <xf numFmtId="43" fontId="5" fillId="0" borderId="0" applyFont="0" applyFill="0" applyBorder="0" applyAlignment="0" applyProtection="0"/>
    <xf numFmtId="169" fontId="6" fillId="0" borderId="0" applyFont="0" applyFill="0" applyBorder="0" applyAlignment="0" applyProtection="0"/>
    <xf numFmtId="167" fontId="6" fillId="0" borderId="0" applyFont="0" applyFill="0" applyBorder="0" applyAlignment="0" applyProtection="0"/>
    <xf numFmtId="169" fontId="6" fillId="0" borderId="0" applyFont="0" applyFill="0" applyBorder="0" applyAlignment="0" applyProtection="0"/>
    <xf numFmtId="169" fontId="6" fillId="0" borderId="0" applyFont="0" applyFill="0" applyBorder="0" applyAlignment="0" applyProtection="0"/>
    <xf numFmtId="169" fontId="6" fillId="0" borderId="0" applyFont="0" applyFill="0" applyBorder="0" applyAlignment="0" applyProtection="0"/>
    <xf numFmtId="169" fontId="6" fillId="0" borderId="0" applyFont="0" applyFill="0" applyBorder="0" applyAlignment="0" applyProtection="0"/>
    <xf numFmtId="169" fontId="6" fillId="0" borderId="0" applyFont="0" applyFill="0" applyBorder="0" applyAlignment="0" applyProtection="0"/>
    <xf numFmtId="169" fontId="6" fillId="0" borderId="0" applyFont="0" applyFill="0" applyBorder="0" applyAlignment="0" applyProtection="0"/>
    <xf numFmtId="169" fontId="6" fillId="0" borderId="0" applyFont="0" applyFill="0" applyBorder="0" applyAlignment="0" applyProtection="0"/>
    <xf numFmtId="169" fontId="6" fillId="0" borderId="0" applyFont="0" applyFill="0" applyBorder="0" applyAlignment="0" applyProtection="0"/>
    <xf numFmtId="169" fontId="6" fillId="0" borderId="0" applyFont="0" applyFill="0" applyBorder="0" applyAlignment="0" applyProtection="0"/>
    <xf numFmtId="169" fontId="6" fillId="0" borderId="0" applyFont="0" applyFill="0" applyBorder="0" applyAlignment="0" applyProtection="0"/>
    <xf numFmtId="165" fontId="35" fillId="0" borderId="0" applyFont="0" applyFill="0" applyBorder="0" applyAlignment="0" applyProtection="0"/>
    <xf numFmtId="169" fontId="6" fillId="0" borderId="0" applyFont="0" applyFill="0" applyBorder="0" applyAlignment="0" applyProtection="0"/>
    <xf numFmtId="165" fontId="5" fillId="0" borderId="0" applyFont="0" applyFill="0" applyBorder="0" applyAlignment="0" applyProtection="0"/>
    <xf numFmtId="169" fontId="6" fillId="0" borderId="0" applyFont="0" applyFill="0" applyBorder="0" applyAlignment="0" applyProtection="0"/>
    <xf numFmtId="165" fontId="8" fillId="0" borderId="0" applyFont="0" applyFill="0" applyBorder="0" applyAlignment="0" applyProtection="0"/>
    <xf numFmtId="165" fontId="8" fillId="0" borderId="0" applyFont="0" applyFill="0" applyBorder="0" applyAlignment="0" applyProtection="0"/>
    <xf numFmtId="165" fontId="5" fillId="0" borderId="0" applyFont="0" applyFill="0" applyBorder="0" applyAlignment="0" applyProtection="0"/>
    <xf numFmtId="165" fontId="8" fillId="0" borderId="0" applyFont="0" applyFill="0" applyBorder="0" applyAlignment="0" applyProtection="0"/>
    <xf numFmtId="165" fontId="5" fillId="0" borderId="0" applyFont="0" applyFill="0" applyBorder="0" applyAlignment="0" applyProtection="0"/>
    <xf numFmtId="165" fontId="8" fillId="0" borderId="0" applyFont="0" applyFill="0" applyBorder="0" applyAlignment="0" applyProtection="0"/>
    <xf numFmtId="165" fontId="5" fillId="0" borderId="0" applyFont="0" applyFill="0" applyBorder="0" applyAlignment="0" applyProtection="0"/>
    <xf numFmtId="169" fontId="6" fillId="0" borderId="0" applyFont="0" applyFill="0" applyBorder="0" applyAlignment="0" applyProtection="0"/>
    <xf numFmtId="165" fontId="8" fillId="0" borderId="0" applyFont="0" applyFill="0" applyBorder="0" applyAlignment="0" applyProtection="0"/>
    <xf numFmtId="169" fontId="6" fillId="0" borderId="0" applyFont="0" applyFill="0" applyBorder="0" applyAlignment="0" applyProtection="0"/>
    <xf numFmtId="165" fontId="8" fillId="0" borderId="0" applyFont="0" applyFill="0" applyBorder="0" applyAlignment="0" applyProtection="0"/>
    <xf numFmtId="169" fontId="6" fillId="0" borderId="0" applyFont="0" applyFill="0" applyBorder="0" applyAlignment="0" applyProtection="0"/>
    <xf numFmtId="165" fontId="5" fillId="0" borderId="0" applyFont="0" applyFill="0" applyBorder="0" applyAlignment="0" applyProtection="0"/>
    <xf numFmtId="169" fontId="6" fillId="0" borderId="0" applyFont="0" applyFill="0" applyBorder="0" applyAlignment="0" applyProtection="0"/>
    <xf numFmtId="165" fontId="5" fillId="0" borderId="0" applyFont="0" applyFill="0" applyBorder="0" applyAlignment="0" applyProtection="0"/>
    <xf numFmtId="165" fontId="8" fillId="0" borderId="0" applyFont="0" applyFill="0" applyBorder="0" applyAlignment="0" applyProtection="0"/>
    <xf numFmtId="169" fontId="6" fillId="0" borderId="0" applyFont="0" applyFill="0" applyBorder="0" applyAlignment="0" applyProtection="0"/>
    <xf numFmtId="165" fontId="5" fillId="0" borderId="0" applyFont="0" applyFill="0" applyBorder="0" applyAlignment="0" applyProtection="0"/>
    <xf numFmtId="169" fontId="6" fillId="0" borderId="0" applyFont="0" applyFill="0" applyBorder="0" applyAlignment="0" applyProtection="0"/>
    <xf numFmtId="169" fontId="6" fillId="0" borderId="0" applyFont="0" applyFill="0" applyBorder="0" applyAlignment="0" applyProtection="0"/>
    <xf numFmtId="169" fontId="6" fillId="0" borderId="0" applyFont="0" applyFill="0" applyBorder="0" applyAlignment="0" applyProtection="0"/>
    <xf numFmtId="165" fontId="8" fillId="0" borderId="0" applyFont="0" applyFill="0" applyBorder="0" applyAlignment="0" applyProtection="0"/>
    <xf numFmtId="169" fontId="6" fillId="0" borderId="0" applyFont="0" applyFill="0" applyBorder="0" applyAlignment="0" applyProtection="0"/>
    <xf numFmtId="165" fontId="5" fillId="0" borderId="0" applyFont="0" applyFill="0" applyBorder="0" applyAlignment="0" applyProtection="0"/>
    <xf numFmtId="169" fontId="6" fillId="0" borderId="0" applyFont="0" applyFill="0" applyBorder="0" applyAlignment="0" applyProtection="0"/>
    <xf numFmtId="169" fontId="6" fillId="0" borderId="0" applyFont="0" applyFill="0" applyBorder="0" applyAlignment="0" applyProtection="0"/>
    <xf numFmtId="165" fontId="8" fillId="0" borderId="0" applyFont="0" applyFill="0" applyBorder="0" applyAlignment="0" applyProtection="0"/>
    <xf numFmtId="169" fontId="6" fillId="0" borderId="0" applyFont="0" applyFill="0" applyBorder="0" applyAlignment="0" applyProtection="0"/>
    <xf numFmtId="165" fontId="8" fillId="0" borderId="0" applyFont="0" applyFill="0" applyBorder="0" applyAlignment="0" applyProtection="0"/>
    <xf numFmtId="169" fontId="6" fillId="0" borderId="0" applyFont="0" applyFill="0" applyBorder="0" applyAlignment="0" applyProtection="0"/>
    <xf numFmtId="165" fontId="8" fillId="0" borderId="0" applyFont="0" applyFill="0" applyBorder="0" applyAlignment="0" applyProtection="0"/>
    <xf numFmtId="165" fontId="5" fillId="0" borderId="0" applyFont="0" applyFill="0" applyBorder="0" applyAlignment="0" applyProtection="0"/>
    <xf numFmtId="165" fontId="5" fillId="0" borderId="0" applyFont="0" applyFill="0" applyBorder="0" applyAlignment="0" applyProtection="0"/>
    <xf numFmtId="165" fontId="8" fillId="0" borderId="0" applyFont="0" applyFill="0" applyBorder="0" applyAlignment="0" applyProtection="0"/>
    <xf numFmtId="165" fontId="5" fillId="0" borderId="0" applyFont="0" applyFill="0" applyBorder="0" applyAlignment="0" applyProtection="0"/>
    <xf numFmtId="169" fontId="6" fillId="0" borderId="0" applyFont="0" applyFill="0" applyBorder="0" applyAlignment="0" applyProtection="0"/>
    <xf numFmtId="165" fontId="8" fillId="0" borderId="0" applyFont="0" applyFill="0" applyBorder="0" applyAlignment="0" applyProtection="0"/>
    <xf numFmtId="165" fontId="5" fillId="0" borderId="0" applyFont="0" applyFill="0" applyBorder="0" applyAlignment="0" applyProtection="0"/>
    <xf numFmtId="165" fontId="5" fillId="0" borderId="0" applyFont="0" applyFill="0" applyBorder="0" applyAlignment="0" applyProtection="0"/>
    <xf numFmtId="165" fontId="8" fillId="0" borderId="0" applyFont="0" applyFill="0" applyBorder="0" applyAlignment="0" applyProtection="0"/>
    <xf numFmtId="165" fontId="5" fillId="0" borderId="0" applyFont="0" applyFill="0" applyBorder="0" applyAlignment="0" applyProtection="0"/>
    <xf numFmtId="165" fontId="8" fillId="0" borderId="0" applyFont="0" applyFill="0" applyBorder="0" applyAlignment="0" applyProtection="0"/>
    <xf numFmtId="165" fontId="5" fillId="0" borderId="0" applyFont="0" applyFill="0" applyBorder="0" applyAlignment="0" applyProtection="0"/>
    <xf numFmtId="165" fontId="8" fillId="0" borderId="0" applyFont="0" applyFill="0" applyBorder="0" applyAlignment="0" applyProtection="0"/>
    <xf numFmtId="165" fontId="5" fillId="0" borderId="0" applyFont="0" applyFill="0" applyBorder="0" applyAlignment="0" applyProtection="0"/>
    <xf numFmtId="165" fontId="8" fillId="0" borderId="0" applyFont="0" applyFill="0" applyBorder="0" applyAlignment="0" applyProtection="0"/>
    <xf numFmtId="169" fontId="6" fillId="0" borderId="0" applyFont="0" applyFill="0" applyBorder="0" applyAlignment="0" applyProtection="0"/>
    <xf numFmtId="165" fontId="8" fillId="0" borderId="0" applyFont="0" applyFill="0" applyBorder="0" applyAlignment="0" applyProtection="0"/>
    <xf numFmtId="165" fontId="5" fillId="0" borderId="0" applyFont="0" applyFill="0" applyBorder="0" applyAlignment="0" applyProtection="0"/>
    <xf numFmtId="165" fontId="5" fillId="0" borderId="0" applyFont="0" applyFill="0" applyBorder="0" applyAlignment="0" applyProtection="0"/>
    <xf numFmtId="165" fontId="8" fillId="0" borderId="0" applyFont="0" applyFill="0" applyBorder="0" applyAlignment="0" applyProtection="0"/>
    <xf numFmtId="165" fontId="5" fillId="0" borderId="0" applyFont="0" applyFill="0" applyBorder="0" applyAlignment="0" applyProtection="0"/>
    <xf numFmtId="165" fontId="8" fillId="0" borderId="0" applyFont="0" applyFill="0" applyBorder="0" applyAlignment="0" applyProtection="0"/>
    <xf numFmtId="165" fontId="5" fillId="0" borderId="0" applyFont="0" applyFill="0" applyBorder="0" applyAlignment="0" applyProtection="0"/>
    <xf numFmtId="165" fontId="8" fillId="0" borderId="0" applyFont="0" applyFill="0" applyBorder="0" applyAlignment="0" applyProtection="0"/>
    <xf numFmtId="165" fontId="5" fillId="0" borderId="0" applyFont="0" applyFill="0" applyBorder="0" applyAlignment="0" applyProtection="0"/>
    <xf numFmtId="165" fontId="8" fillId="0" borderId="0" applyFont="0" applyFill="0" applyBorder="0" applyAlignment="0" applyProtection="0"/>
    <xf numFmtId="165" fontId="5" fillId="0" borderId="0" applyFont="0" applyFill="0" applyBorder="0" applyAlignment="0" applyProtection="0"/>
    <xf numFmtId="165" fontId="8" fillId="0" borderId="0" applyFont="0" applyFill="0" applyBorder="0" applyAlignment="0" applyProtection="0"/>
    <xf numFmtId="165" fontId="5" fillId="0" borderId="0" applyFont="0" applyFill="0" applyBorder="0" applyAlignment="0" applyProtection="0"/>
    <xf numFmtId="165" fontId="8" fillId="0" borderId="0" applyFont="0" applyFill="0" applyBorder="0" applyAlignment="0" applyProtection="0"/>
    <xf numFmtId="165" fontId="5" fillId="0" borderId="0" applyFont="0" applyFill="0" applyBorder="0" applyAlignment="0" applyProtection="0"/>
    <xf numFmtId="165" fontId="8" fillId="0" borderId="0" applyFont="0" applyFill="0" applyBorder="0" applyAlignment="0" applyProtection="0"/>
    <xf numFmtId="165" fontId="5" fillId="0" borderId="0" applyFont="0" applyFill="0" applyBorder="0" applyAlignment="0" applyProtection="0"/>
    <xf numFmtId="165" fontId="8" fillId="0" borderId="0" applyFont="0" applyFill="0" applyBorder="0" applyAlignment="0" applyProtection="0"/>
    <xf numFmtId="165" fontId="5" fillId="0" borderId="0" applyFont="0" applyFill="0" applyBorder="0" applyAlignment="0" applyProtection="0"/>
    <xf numFmtId="169" fontId="6" fillId="0" borderId="0" applyFont="0" applyFill="0" applyBorder="0" applyAlignment="0" applyProtection="0"/>
    <xf numFmtId="169" fontId="6" fillId="0" borderId="0" applyFont="0" applyFill="0" applyBorder="0" applyAlignment="0" applyProtection="0"/>
    <xf numFmtId="169" fontId="6" fillId="0" borderId="0" applyFont="0" applyFill="0" applyBorder="0" applyAlignment="0" applyProtection="0"/>
    <xf numFmtId="169" fontId="6" fillId="0" borderId="0" applyFont="0" applyFill="0" applyBorder="0" applyAlignment="0" applyProtection="0"/>
    <xf numFmtId="169" fontId="6" fillId="0" borderId="0" applyFont="0" applyFill="0" applyBorder="0" applyAlignment="0" applyProtection="0"/>
    <xf numFmtId="169" fontId="6" fillId="0" borderId="0" applyFont="0" applyFill="0" applyBorder="0" applyAlignment="0" applyProtection="0"/>
    <xf numFmtId="169" fontId="6" fillId="0" borderId="0" applyFont="0" applyFill="0" applyBorder="0" applyAlignment="0" applyProtection="0"/>
    <xf numFmtId="169" fontId="6" fillId="0" borderId="0" applyFont="0" applyFill="0" applyBorder="0" applyAlignment="0" applyProtection="0"/>
    <xf numFmtId="169" fontId="6" fillId="0" borderId="0" applyFont="0" applyFill="0" applyBorder="0" applyAlignment="0" applyProtection="0"/>
    <xf numFmtId="169" fontId="6" fillId="0" borderId="0" applyFont="0" applyFill="0" applyBorder="0" applyAlignment="0" applyProtection="0"/>
    <xf numFmtId="169" fontId="6" fillId="0" borderId="0" applyFont="0" applyFill="0" applyBorder="0" applyAlignment="0" applyProtection="0"/>
    <xf numFmtId="169" fontId="6" fillId="0" borderId="0" applyFont="0" applyFill="0" applyBorder="0" applyAlignment="0" applyProtection="0"/>
    <xf numFmtId="169" fontId="6" fillId="0" borderId="0" applyFont="0" applyFill="0" applyBorder="0" applyAlignment="0" applyProtection="0"/>
    <xf numFmtId="169" fontId="6" fillId="0" borderId="0" applyFont="0" applyFill="0" applyBorder="0" applyAlignment="0" applyProtection="0"/>
    <xf numFmtId="169" fontId="6" fillId="0" borderId="0" applyFont="0" applyFill="0" applyBorder="0" applyAlignment="0" applyProtection="0"/>
    <xf numFmtId="169" fontId="6" fillId="0" borderId="0" applyFont="0" applyFill="0" applyBorder="0" applyAlignment="0" applyProtection="0"/>
    <xf numFmtId="169" fontId="6" fillId="0" borderId="0" applyFont="0" applyFill="0" applyBorder="0" applyAlignment="0" applyProtection="0"/>
    <xf numFmtId="169" fontId="6" fillId="0" borderId="0" applyFont="0" applyFill="0" applyBorder="0" applyAlignment="0" applyProtection="0"/>
    <xf numFmtId="169" fontId="6" fillId="0" borderId="0" applyFont="0" applyFill="0" applyBorder="0" applyAlignment="0" applyProtection="0"/>
    <xf numFmtId="169" fontId="6" fillId="0" borderId="0" applyFont="0" applyFill="0" applyBorder="0" applyAlignment="0" applyProtection="0"/>
    <xf numFmtId="169" fontId="6" fillId="0" borderId="0" applyFont="0" applyFill="0" applyBorder="0" applyAlignment="0" applyProtection="0"/>
    <xf numFmtId="0" fontId="59" fillId="24" borderId="0" applyNumberFormat="0" applyBorder="0" applyAlignment="0" applyProtection="0"/>
    <xf numFmtId="0" fontId="3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3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3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3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45" fillId="0" borderId="0"/>
    <xf numFmtId="0" fontId="6" fillId="0" borderId="0"/>
    <xf numFmtId="0" fontId="6" fillId="0" borderId="0"/>
    <xf numFmtId="0" fontId="45" fillId="0" borderId="0"/>
    <xf numFmtId="0" fontId="6" fillId="0" borderId="0"/>
    <xf numFmtId="0" fontId="50" fillId="0" borderId="0"/>
    <xf numFmtId="0" fontId="50" fillId="0" borderId="0"/>
    <xf numFmtId="0" fontId="50" fillId="0" borderId="0"/>
    <xf numFmtId="0" fontId="50" fillId="0" borderId="0"/>
    <xf numFmtId="0" fontId="6" fillId="0" borderId="0"/>
    <xf numFmtId="0" fontId="50" fillId="0" borderId="0"/>
    <xf numFmtId="0" fontId="6" fillId="0" borderId="0"/>
    <xf numFmtId="0" fontId="50" fillId="0" borderId="0"/>
    <xf numFmtId="0" fontId="6" fillId="0" borderId="0"/>
    <xf numFmtId="0" fontId="6" fillId="0" borderId="0"/>
    <xf numFmtId="0" fontId="50" fillId="0" borderId="0"/>
    <xf numFmtId="0" fontId="6" fillId="0" borderId="0"/>
    <xf numFmtId="0" fontId="6" fillId="0" borderId="0"/>
    <xf numFmtId="0" fontId="6" fillId="0" borderId="0"/>
    <xf numFmtId="0" fontId="6" fillId="0" borderId="0"/>
    <xf numFmtId="0" fontId="50" fillId="0" borderId="0"/>
    <xf numFmtId="0" fontId="6" fillId="0" borderId="0"/>
    <xf numFmtId="0" fontId="6" fillId="0" borderId="0"/>
    <xf numFmtId="0" fontId="36" fillId="0" borderId="0"/>
    <xf numFmtId="0" fontId="50" fillId="0" borderId="0"/>
    <xf numFmtId="0" fontId="6" fillId="0" borderId="0"/>
    <xf numFmtId="0" fontId="50" fillId="0" borderId="0"/>
    <xf numFmtId="0" fontId="6" fillId="0" borderId="0"/>
    <xf numFmtId="0" fontId="50" fillId="0" borderId="0"/>
    <xf numFmtId="0" fontId="50" fillId="0" borderId="0"/>
    <xf numFmtId="0" fontId="6" fillId="0" borderId="0"/>
    <xf numFmtId="0" fontId="50" fillId="0" borderId="0"/>
    <xf numFmtId="0" fontId="50" fillId="0" borderId="0"/>
    <xf numFmtId="0" fontId="50" fillId="0" borderId="0"/>
    <xf numFmtId="0" fontId="50" fillId="0" borderId="0"/>
    <xf numFmtId="0" fontId="50" fillId="0" borderId="0"/>
    <xf numFmtId="0" fontId="6"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25" fillId="0" borderId="0"/>
    <xf numFmtId="0" fontId="25" fillId="0" borderId="0"/>
    <xf numFmtId="0" fontId="50" fillId="0" borderId="0"/>
    <xf numFmtId="0" fontId="3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3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3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3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3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3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11" fillId="0" borderId="0"/>
    <xf numFmtId="0" fontId="11" fillId="0" borderId="0"/>
    <xf numFmtId="0" fontId="6" fillId="0" borderId="0"/>
    <xf numFmtId="0" fontId="35" fillId="25" borderId="44" applyNumberFormat="0" applyFont="0" applyAlignment="0" applyProtection="0"/>
    <xf numFmtId="0" fontId="5" fillId="25" borderId="44" applyNumberFormat="0" applyFont="0" applyAlignment="0" applyProtection="0"/>
    <xf numFmtId="0" fontId="46" fillId="25" borderId="44" applyNumberFormat="0" applyFont="0" applyAlignment="0" applyProtection="0"/>
    <xf numFmtId="0" fontId="42" fillId="25" borderId="44" applyNumberFormat="0" applyFont="0" applyAlignment="0" applyProtection="0"/>
    <xf numFmtId="0" fontId="46" fillId="25" borderId="44" applyNumberFormat="0" applyFont="0" applyAlignment="0" applyProtection="0"/>
    <xf numFmtId="9" fontId="6" fillId="0" borderId="0" applyFont="0" applyFill="0" applyBorder="0" applyAlignment="0" applyProtection="0"/>
    <xf numFmtId="9" fontId="6" fillId="0" borderId="0" applyFont="0" applyFill="0" applyBorder="0" applyAlignment="0" applyProtection="0"/>
    <xf numFmtId="0" fontId="60" fillId="0" borderId="0">
      <alignment horizontal="right" vertical="top"/>
    </xf>
    <xf numFmtId="0" fontId="60" fillId="0" borderId="0">
      <alignment horizontal="left" vertical="top"/>
    </xf>
    <xf numFmtId="0" fontId="61" fillId="2" borderId="45" applyNumberFormat="0" applyAlignment="0" applyProtection="0"/>
    <xf numFmtId="0" fontId="61" fillId="2" borderId="45" applyNumberFormat="0" applyAlignment="0" applyProtection="0"/>
    <xf numFmtId="0" fontId="61" fillId="2" borderId="45" applyNumberFormat="0" applyAlignment="0" applyProtection="0"/>
    <xf numFmtId="0" fontId="62" fillId="0" borderId="0" applyNumberFormat="0" applyFill="0" applyBorder="0" applyAlignment="0" applyProtection="0"/>
    <xf numFmtId="0" fontId="63" fillId="0" borderId="0" applyNumberFormat="0" applyFill="0" applyBorder="0" applyAlignment="0" applyProtection="0"/>
    <xf numFmtId="0" fontId="40" fillId="0" borderId="0" applyNumberFormat="0" applyFill="0" applyBorder="0" applyAlignment="0" applyProtection="0"/>
    <xf numFmtId="0" fontId="64" fillId="0" borderId="46" applyNumberFormat="0" applyFill="0" applyAlignment="0" applyProtection="0"/>
    <xf numFmtId="0" fontId="64" fillId="0" borderId="46" applyNumberFormat="0" applyFill="0" applyAlignment="0" applyProtection="0"/>
    <xf numFmtId="0" fontId="48" fillId="0" borderId="2" applyNumberFormat="0" applyFill="0" applyAlignment="0" applyProtection="0"/>
    <xf numFmtId="0" fontId="56" fillId="0" borderId="2" applyNumberFormat="0" applyFill="0" applyAlignment="0" applyProtection="0"/>
    <xf numFmtId="0" fontId="40" fillId="0" borderId="0" applyNumberFormat="0" applyFill="0" applyBorder="0" applyAlignment="0" applyProtection="0"/>
    <xf numFmtId="0" fontId="44" fillId="0" borderId="0" applyNumberFormat="0" applyFill="0" applyBorder="0" applyAlignment="0" applyProtection="0"/>
    <xf numFmtId="0" fontId="44" fillId="0" borderId="0" applyNumberFormat="0" applyFill="0" applyBorder="0" applyAlignment="0" applyProtection="0"/>
    <xf numFmtId="0" fontId="65" fillId="0" borderId="3" applyNumberFormat="0" applyFill="0" applyAlignment="0" applyProtection="0"/>
    <xf numFmtId="0" fontId="65" fillId="0" borderId="3" applyNumberFormat="0" applyFill="0" applyAlignment="0" applyProtection="0"/>
    <xf numFmtId="0" fontId="65" fillId="0" borderId="3" applyNumberFormat="0" applyFill="0" applyAlignment="0" applyProtection="0"/>
    <xf numFmtId="0" fontId="66" fillId="0" borderId="0">
      <alignment horizontal="right" vertical="top"/>
    </xf>
    <xf numFmtId="0" fontId="66" fillId="0" borderId="0">
      <alignment horizontal="left" vertical="top"/>
    </xf>
    <xf numFmtId="0" fontId="67" fillId="0" borderId="0"/>
    <xf numFmtId="43" fontId="67" fillId="0" borderId="0" applyFont="0" applyFill="0" applyBorder="0" applyAlignment="0" applyProtection="0"/>
    <xf numFmtId="0" fontId="4" fillId="0" borderId="0"/>
    <xf numFmtId="43" fontId="67" fillId="0" borderId="0" applyFont="0" applyFill="0" applyBorder="0" applyAlignment="0" applyProtection="0"/>
    <xf numFmtId="0" fontId="3" fillId="0" borderId="0"/>
    <xf numFmtId="0" fontId="2" fillId="0" borderId="0"/>
    <xf numFmtId="0" fontId="2" fillId="0" borderId="0"/>
    <xf numFmtId="0" fontId="2" fillId="0" borderId="0"/>
    <xf numFmtId="0" fontId="2" fillId="0" borderId="0"/>
    <xf numFmtId="0" fontId="1" fillId="0" borderId="0"/>
    <xf numFmtId="42" fontId="70" fillId="0" borderId="0" applyFont="0" applyFill="0" applyBorder="0" applyAlignment="0" applyProtection="0"/>
  </cellStyleXfs>
  <cellXfs count="1482">
    <xf numFmtId="0" fontId="0" fillId="0" borderId="0" xfId="0"/>
    <xf numFmtId="0" fontId="7" fillId="0" borderId="0" xfId="0" applyFont="1"/>
    <xf numFmtId="171" fontId="7" fillId="0" borderId="0" xfId="0" applyNumberFormat="1" applyFont="1"/>
    <xf numFmtId="0" fontId="10" fillId="0" borderId="0" xfId="0" applyFont="1"/>
    <xf numFmtId="0" fontId="11" fillId="0" borderId="0" xfId="0" applyFont="1"/>
    <xf numFmtId="3" fontId="11" fillId="0" borderId="0" xfId="0" applyNumberFormat="1" applyFont="1" applyAlignment="1">
      <alignment horizontal="center" vertical="center"/>
    </xf>
    <xf numFmtId="0" fontId="13" fillId="0" borderId="0" xfId="0" applyFont="1" applyAlignment="1">
      <alignment horizontal="center" vertical="center" wrapText="1"/>
    </xf>
    <xf numFmtId="3" fontId="12" fillId="10" borderId="4" xfId="0" applyNumberFormat="1" applyFont="1" applyFill="1" applyBorder="1" applyAlignment="1">
      <alignment horizontal="center" vertical="center" wrapText="1"/>
    </xf>
    <xf numFmtId="0" fontId="12" fillId="10" borderId="5" xfId="0" applyFont="1" applyFill="1" applyBorder="1" applyAlignment="1">
      <alignment horizontal="center" vertical="center" wrapText="1"/>
    </xf>
    <xf numFmtId="3" fontId="12" fillId="10" borderId="5" xfId="0" applyNumberFormat="1" applyFont="1" applyFill="1" applyBorder="1" applyAlignment="1">
      <alignment horizontal="center" vertical="center" wrapText="1"/>
    </xf>
    <xf numFmtId="0" fontId="12" fillId="10" borderId="5" xfId="0" quotePrefix="1" applyFont="1" applyFill="1" applyBorder="1" applyAlignment="1">
      <alignment horizontal="center" vertical="center" wrapText="1"/>
    </xf>
    <xf numFmtId="172" fontId="12" fillId="10" borderId="5" xfId="0" applyNumberFormat="1" applyFont="1" applyFill="1" applyBorder="1" applyAlignment="1">
      <alignment horizontal="center" vertical="center" wrapText="1"/>
    </xf>
    <xf numFmtId="0" fontId="12" fillId="10" borderId="6" xfId="0" applyFont="1" applyFill="1" applyBorder="1" applyAlignment="1">
      <alignment horizontal="center" vertical="center" wrapText="1"/>
    </xf>
    <xf numFmtId="0" fontId="11" fillId="0" borderId="0" xfId="0" applyFont="1" applyAlignment="1">
      <alignment horizontal="left"/>
    </xf>
    <xf numFmtId="0" fontId="0" fillId="0" borderId="7" xfId="0" applyBorder="1"/>
    <xf numFmtId="3" fontId="0" fillId="0" borderId="7" xfId="0" applyNumberFormat="1" applyBorder="1"/>
    <xf numFmtId="169" fontId="12" fillId="10" borderId="5" xfId="164" applyFont="1" applyFill="1" applyBorder="1" applyAlignment="1">
      <alignment horizontal="center" vertical="center" wrapText="1"/>
    </xf>
    <xf numFmtId="169" fontId="7" fillId="0" borderId="0" xfId="164" applyFont="1" applyFill="1"/>
    <xf numFmtId="169" fontId="11" fillId="0" borderId="0" xfId="164" applyFont="1"/>
    <xf numFmtId="169" fontId="7" fillId="0" borderId="0" xfId="164" applyFont="1"/>
    <xf numFmtId="0" fontId="14" fillId="0" borderId="0" xfId="0" applyFont="1" applyAlignment="1">
      <alignment horizontal="left"/>
    </xf>
    <xf numFmtId="169" fontId="14" fillId="0" borderId="0" xfId="164" applyFont="1" applyAlignment="1">
      <alignment horizontal="left"/>
    </xf>
    <xf numFmtId="10" fontId="14" fillId="0" borderId="0" xfId="0" applyNumberFormat="1" applyFont="1" applyAlignment="1">
      <alignment horizontal="left"/>
    </xf>
    <xf numFmtId="0" fontId="15" fillId="0" borderId="0" xfId="0" applyFont="1" applyAlignment="1">
      <alignment horizontal="left"/>
    </xf>
    <xf numFmtId="169" fontId="15" fillId="0" borderId="0" xfId="164" applyFont="1" applyAlignment="1"/>
    <xf numFmtId="0" fontId="17" fillId="0" borderId="0" xfId="0" applyFont="1" applyAlignment="1">
      <alignment horizontal="center"/>
    </xf>
    <xf numFmtId="0" fontId="17" fillId="0" borderId="0" xfId="0" applyFont="1"/>
    <xf numFmtId="0" fontId="11" fillId="0" borderId="0" xfId="0" applyFont="1" applyAlignment="1">
      <alignment horizontal="center"/>
    </xf>
    <xf numFmtId="10" fontId="11" fillId="0" borderId="0" xfId="0" applyNumberFormat="1" applyFont="1"/>
    <xf numFmtId="4" fontId="11" fillId="0" borderId="0" xfId="0" applyNumberFormat="1" applyFont="1"/>
    <xf numFmtId="3" fontId="11" fillId="0" borderId="0" xfId="0" applyNumberFormat="1" applyFont="1"/>
    <xf numFmtId="3" fontId="7" fillId="0" borderId="0" xfId="0" applyNumberFormat="1" applyFont="1"/>
    <xf numFmtId="0" fontId="18" fillId="0" borderId="0" xfId="0" applyFont="1"/>
    <xf numFmtId="0" fontId="7" fillId="0" borderId="0" xfId="0" applyFont="1" applyAlignment="1">
      <alignment horizontal="center"/>
    </xf>
    <xf numFmtId="0" fontId="14" fillId="0" borderId="0" xfId="0" applyFont="1"/>
    <xf numFmtId="10" fontId="11" fillId="0" borderId="0" xfId="0" applyNumberFormat="1" applyFont="1" applyAlignment="1">
      <alignment horizontal="right"/>
    </xf>
    <xf numFmtId="3" fontId="12" fillId="10" borderId="8" xfId="0" applyNumberFormat="1" applyFont="1" applyFill="1" applyBorder="1" applyAlignment="1">
      <alignment horizontal="center" vertical="center" wrapText="1"/>
    </xf>
    <xf numFmtId="0" fontId="12" fillId="10" borderId="9" xfId="0" applyFont="1" applyFill="1" applyBorder="1" applyAlignment="1">
      <alignment horizontal="center" vertical="center" wrapText="1"/>
    </xf>
    <xf numFmtId="0" fontId="12" fillId="10" borderId="10" xfId="0" applyFont="1" applyFill="1" applyBorder="1" applyAlignment="1">
      <alignment horizontal="center" vertical="center" wrapText="1"/>
    </xf>
    <xf numFmtId="3" fontId="12" fillId="10" borderId="10" xfId="0" applyNumberFormat="1" applyFont="1" applyFill="1" applyBorder="1" applyAlignment="1">
      <alignment horizontal="center" vertical="center" wrapText="1"/>
    </xf>
    <xf numFmtId="10" fontId="12" fillId="10" borderId="10" xfId="0" applyNumberFormat="1" applyFont="1" applyFill="1" applyBorder="1" applyAlignment="1">
      <alignment horizontal="center" vertical="center" wrapText="1"/>
    </xf>
    <xf numFmtId="0" fontId="12" fillId="10" borderId="10" xfId="0" quotePrefix="1" applyFont="1" applyFill="1" applyBorder="1" applyAlignment="1">
      <alignment horizontal="center" vertical="center" wrapText="1"/>
    </xf>
    <xf numFmtId="0" fontId="12" fillId="10" borderId="11" xfId="0" applyFont="1" applyFill="1" applyBorder="1" applyAlignment="1">
      <alignment horizontal="center" vertical="center" wrapText="1"/>
    </xf>
    <xf numFmtId="10" fontId="11" fillId="0" borderId="0" xfId="0" applyNumberFormat="1" applyFont="1" applyAlignment="1">
      <alignment horizontal="center"/>
    </xf>
    <xf numFmtId="10" fontId="7" fillId="0" borderId="0" xfId="0" applyNumberFormat="1" applyFont="1" applyAlignment="1">
      <alignment horizontal="center"/>
    </xf>
    <xf numFmtId="169" fontId="17" fillId="0" borderId="0" xfId="164" applyFont="1"/>
    <xf numFmtId="169" fontId="11" fillId="0" borderId="0" xfId="164" applyFont="1" applyFill="1"/>
    <xf numFmtId="169" fontId="7" fillId="0" borderId="0" xfId="164" applyFont="1" applyFill="1" applyBorder="1"/>
    <xf numFmtId="169" fontId="11" fillId="0" borderId="0" xfId="164" applyFont="1" applyFill="1" applyBorder="1" applyAlignment="1">
      <alignment horizontal="right"/>
    </xf>
    <xf numFmtId="169" fontId="7" fillId="0" borderId="0" xfId="164" applyFont="1" applyAlignment="1">
      <alignment horizontal="center"/>
    </xf>
    <xf numFmtId="169" fontId="11" fillId="0" borderId="0" xfId="164" applyFont="1" applyFill="1" applyAlignment="1">
      <alignment horizontal="right"/>
    </xf>
    <xf numFmtId="1" fontId="11" fillId="0" borderId="7" xfId="0" applyNumberFormat="1" applyFont="1" applyBorder="1" applyAlignment="1">
      <alignment horizontal="center" vertical="center"/>
    </xf>
    <xf numFmtId="0" fontId="22" fillId="0" borderId="7" xfId="0" applyFont="1" applyBorder="1"/>
    <xf numFmtId="173" fontId="14" fillId="0" borderId="0" xfId="180" applyNumberFormat="1" applyFont="1"/>
    <xf numFmtId="0" fontId="14" fillId="0" borderId="12" xfId="0" applyFont="1" applyBorder="1"/>
    <xf numFmtId="173" fontId="14" fillId="0" borderId="0" xfId="180" applyNumberFormat="1" applyFont="1" applyBorder="1"/>
    <xf numFmtId="0" fontId="20" fillId="0" borderId="0" xfId="0" applyFont="1" applyAlignment="1">
      <alignment horizontal="center" vertical="center" wrapText="1"/>
    </xf>
    <xf numFmtId="0" fontId="14" fillId="0" borderId="0" xfId="0" quotePrefix="1" applyFont="1" applyAlignment="1">
      <alignment horizontal="left"/>
    </xf>
    <xf numFmtId="173" fontId="14" fillId="0" borderId="0" xfId="0" applyNumberFormat="1" applyFont="1"/>
    <xf numFmtId="173" fontId="14" fillId="0" borderId="0" xfId="180" applyNumberFormat="1" applyFont="1" applyAlignment="1">
      <alignment horizontal="left"/>
    </xf>
    <xf numFmtId="3" fontId="14" fillId="0" borderId="0" xfId="0" applyNumberFormat="1" applyFont="1" applyAlignment="1">
      <alignment horizontal="left"/>
    </xf>
    <xf numFmtId="0" fontId="6" fillId="0" borderId="7" xfId="0" applyFont="1" applyBorder="1"/>
    <xf numFmtId="0" fontId="16" fillId="0" borderId="7" xfId="0" applyFont="1" applyBorder="1"/>
    <xf numFmtId="0" fontId="16" fillId="0" borderId="7" xfId="0" applyFont="1" applyBorder="1" applyAlignment="1">
      <alignment horizontal="center"/>
    </xf>
    <xf numFmtId="169" fontId="16" fillId="0" borderId="7" xfId="180" applyNumberFormat="1" applyFont="1" applyFill="1" applyBorder="1"/>
    <xf numFmtId="0" fontId="19" fillId="0" borderId="7" xfId="0" applyFont="1" applyBorder="1" applyAlignment="1">
      <alignment wrapText="1"/>
    </xf>
    <xf numFmtId="10" fontId="16" fillId="0" borderId="7" xfId="405" applyNumberFormat="1" applyFont="1" applyFill="1" applyBorder="1"/>
    <xf numFmtId="0" fontId="14" fillId="0" borderId="7" xfId="0" applyFont="1" applyBorder="1" applyAlignment="1">
      <alignment horizontal="center"/>
    </xf>
    <xf numFmtId="3" fontId="0" fillId="0" borderId="7" xfId="0" applyNumberFormat="1" applyBorder="1" applyAlignment="1">
      <alignment horizontal="center"/>
    </xf>
    <xf numFmtId="0" fontId="14" fillId="0" borderId="7" xfId="0" applyFont="1" applyBorder="1"/>
    <xf numFmtId="169" fontId="14" fillId="0" borderId="7" xfId="180" applyNumberFormat="1" applyFont="1" applyFill="1" applyBorder="1"/>
    <xf numFmtId="3" fontId="14" fillId="0" borderId="7" xfId="0" applyNumberFormat="1" applyFont="1" applyBorder="1"/>
    <xf numFmtId="175" fontId="14" fillId="0" borderId="7" xfId="0" applyNumberFormat="1" applyFont="1" applyBorder="1"/>
    <xf numFmtId="169" fontId="14" fillId="0" borderId="7" xfId="180" applyNumberFormat="1" applyFont="1" applyFill="1" applyBorder="1" applyAlignment="1">
      <alignment horizontal="right" vertical="center"/>
    </xf>
    <xf numFmtId="10" fontId="14" fillId="0" borderId="7" xfId="405" applyNumberFormat="1" applyFont="1" applyFill="1" applyBorder="1" applyAlignment="1">
      <alignment horizontal="center"/>
    </xf>
    <xf numFmtId="15" fontId="14" fillId="0" borderId="7" xfId="0" applyNumberFormat="1" applyFont="1" applyBorder="1"/>
    <xf numFmtId="177" fontId="14" fillId="0" borderId="7" xfId="83" applyNumberFormat="1" applyFont="1" applyFill="1" applyBorder="1"/>
    <xf numFmtId="3" fontId="14" fillId="0" borderId="7" xfId="0" applyNumberFormat="1" applyFont="1" applyBorder="1" applyAlignment="1">
      <alignment horizontal="center"/>
    </xf>
    <xf numFmtId="0" fontId="14" fillId="0" borderId="7" xfId="0" applyFont="1" applyBorder="1" applyAlignment="1">
      <alignment horizontal="left"/>
    </xf>
    <xf numFmtId="169" fontId="22" fillId="0" borderId="7" xfId="180" applyNumberFormat="1" applyFont="1" applyBorder="1"/>
    <xf numFmtId="175" fontId="22" fillId="0" borderId="7" xfId="0" applyNumberFormat="1" applyFont="1" applyBorder="1"/>
    <xf numFmtId="0" fontId="6" fillId="0" borderId="7" xfId="0" applyFont="1" applyBorder="1" applyAlignment="1">
      <alignment horizontal="left"/>
    </xf>
    <xf numFmtId="0" fontId="0" fillId="0" borderId="7" xfId="0" applyBorder="1" applyAlignment="1">
      <alignment horizontal="left"/>
    </xf>
    <xf numFmtId="169" fontId="0" fillId="0" borderId="7" xfId="180" applyNumberFormat="1" applyFont="1" applyFill="1" applyBorder="1"/>
    <xf numFmtId="169" fontId="8" fillId="0" borderId="7" xfId="180" applyNumberFormat="1" applyFont="1" applyFill="1" applyBorder="1"/>
    <xf numFmtId="3" fontId="6" fillId="0" borderId="7" xfId="0" applyNumberFormat="1" applyFont="1" applyBorder="1" applyAlignment="1">
      <alignment horizontal="center"/>
    </xf>
    <xf numFmtId="169" fontId="6" fillId="0" borderId="7" xfId="180" applyNumberFormat="1" applyFont="1" applyFill="1" applyBorder="1"/>
    <xf numFmtId="0" fontId="6" fillId="0" borderId="7" xfId="0" applyFont="1" applyBorder="1" applyAlignment="1">
      <alignment horizontal="center"/>
    </xf>
    <xf numFmtId="3" fontId="6" fillId="0" borderId="7" xfId="0" applyNumberFormat="1" applyFont="1" applyBorder="1"/>
    <xf numFmtId="0" fontId="6" fillId="11" borderId="7" xfId="0" applyFont="1" applyFill="1" applyBorder="1" applyAlignment="1">
      <alignment horizontal="left"/>
    </xf>
    <xf numFmtId="0" fontId="6" fillId="11" borderId="7" xfId="0" applyFont="1" applyFill="1" applyBorder="1"/>
    <xf numFmtId="169" fontId="8" fillId="0" borderId="7" xfId="180" applyNumberFormat="1" applyFont="1" applyFill="1" applyBorder="1" applyAlignment="1">
      <alignment horizontal="left"/>
    </xf>
    <xf numFmtId="177" fontId="14" fillId="11" borderId="7" xfId="83" applyNumberFormat="1" applyFont="1" applyFill="1" applyBorder="1"/>
    <xf numFmtId="166" fontId="8" fillId="0" borderId="7" xfId="89" applyFont="1" applyFill="1" applyBorder="1"/>
    <xf numFmtId="169" fontId="6" fillId="0" borderId="7" xfId="180" applyNumberFormat="1" applyFont="1" applyFill="1" applyBorder="1" applyAlignment="1">
      <alignment horizontal="center"/>
    </xf>
    <xf numFmtId="175" fontId="14" fillId="0" borderId="7" xfId="0" applyNumberFormat="1" applyFont="1" applyBorder="1" applyAlignment="1">
      <alignment horizontal="left"/>
    </xf>
    <xf numFmtId="169" fontId="6" fillId="0" borderId="7" xfId="180" applyNumberFormat="1" applyFont="1" applyFill="1" applyBorder="1" applyAlignment="1">
      <alignment horizontal="right"/>
    </xf>
    <xf numFmtId="3" fontId="6" fillId="11" borderId="7" xfId="0" applyNumberFormat="1" applyFont="1" applyFill="1" applyBorder="1" applyAlignment="1">
      <alignment horizontal="center"/>
    </xf>
    <xf numFmtId="169" fontId="14" fillId="0" borderId="7" xfId="180" applyNumberFormat="1" applyFont="1" applyFill="1" applyBorder="1" applyAlignment="1">
      <alignment horizontal="right"/>
    </xf>
    <xf numFmtId="10" fontId="14" fillId="0" borderId="7" xfId="405" applyNumberFormat="1" applyFont="1" applyFill="1" applyBorder="1"/>
    <xf numFmtId="169" fontId="0" fillId="0" borderId="0" xfId="0" applyNumberFormat="1"/>
    <xf numFmtId="169" fontId="0" fillId="0" borderId="0" xfId="164" applyFont="1"/>
    <xf numFmtId="0" fontId="6" fillId="0" borderId="0" xfId="0" applyFont="1" applyAlignment="1">
      <alignment horizontal="left"/>
    </xf>
    <xf numFmtId="0" fontId="6" fillId="0" borderId="0" xfId="0" applyFont="1"/>
    <xf numFmtId="179" fontId="11" fillId="0" borderId="0" xfId="164" applyNumberFormat="1" applyFont="1" applyFill="1"/>
    <xf numFmtId="179" fontId="6" fillId="0" borderId="7" xfId="164" applyNumberFormat="1" applyFont="1" applyFill="1" applyBorder="1"/>
    <xf numFmtId="169" fontId="6" fillId="0" borderId="0" xfId="164" applyFont="1"/>
    <xf numFmtId="169" fontId="6" fillId="0" borderId="0" xfId="164" applyFont="1" applyFill="1"/>
    <xf numFmtId="179" fontId="6" fillId="0" borderId="0" xfId="164" applyNumberFormat="1" applyFont="1" applyFill="1"/>
    <xf numFmtId="179" fontId="11" fillId="0" borderId="0" xfId="164" applyNumberFormat="1" applyFont="1" applyAlignment="1">
      <alignment horizontal="center"/>
    </xf>
    <xf numFmtId="179" fontId="12" fillId="10" borderId="5" xfId="164" applyNumberFormat="1" applyFont="1" applyFill="1" applyBorder="1" applyAlignment="1">
      <alignment horizontal="center" vertical="center" wrapText="1"/>
    </xf>
    <xf numFmtId="179" fontId="7" fillId="0" borderId="0" xfId="164" applyNumberFormat="1" applyFont="1"/>
    <xf numFmtId="179" fontId="11" fillId="0" borderId="0" xfId="164" applyNumberFormat="1" applyFont="1"/>
    <xf numFmtId="179" fontId="14" fillId="0" borderId="0" xfId="164" applyNumberFormat="1" applyFont="1" applyAlignment="1">
      <alignment horizontal="left"/>
    </xf>
    <xf numFmtId="179" fontId="12" fillId="10" borderId="10" xfId="164" applyNumberFormat="1" applyFont="1" applyFill="1" applyBorder="1" applyAlignment="1">
      <alignment horizontal="center" vertical="center" wrapText="1"/>
    </xf>
    <xf numFmtId="3" fontId="7" fillId="0" borderId="0" xfId="0" applyNumberFormat="1" applyFont="1" applyAlignment="1">
      <alignment horizontal="center" vertical="center" wrapText="1"/>
    </xf>
    <xf numFmtId="3" fontId="6" fillId="0" borderId="0" xfId="0" applyNumberFormat="1" applyFont="1" applyAlignment="1">
      <alignment horizontal="center" vertical="center" wrapText="1"/>
    </xf>
    <xf numFmtId="3" fontId="6" fillId="0" borderId="0" xfId="0" applyNumberFormat="1" applyFont="1" applyAlignment="1">
      <alignment horizontal="center" vertical="center"/>
    </xf>
    <xf numFmtId="3" fontId="6" fillId="0" borderId="0" xfId="0" applyNumberFormat="1" applyFont="1" applyAlignment="1">
      <alignment horizontal="left" vertical="center"/>
    </xf>
    <xf numFmtId="3" fontId="6" fillId="0" borderId="0" xfId="0" applyNumberFormat="1" applyFont="1"/>
    <xf numFmtId="171" fontId="6" fillId="0" borderId="0" xfId="0" applyNumberFormat="1" applyFont="1"/>
    <xf numFmtId="169" fontId="6" fillId="0" borderId="0" xfId="164" applyFont="1" applyAlignment="1">
      <alignment horizontal="left"/>
    </xf>
    <xf numFmtId="179" fontId="6" fillId="0" borderId="0" xfId="164" applyNumberFormat="1" applyFont="1"/>
    <xf numFmtId="179" fontId="6" fillId="0" borderId="0" xfId="164" applyNumberFormat="1" applyFont="1" applyAlignment="1">
      <alignment horizontal="right"/>
    </xf>
    <xf numFmtId="179" fontId="6" fillId="0" borderId="0" xfId="164" applyNumberFormat="1" applyFont="1" applyAlignment="1">
      <alignment horizontal="center"/>
    </xf>
    <xf numFmtId="0" fontId="14" fillId="0" borderId="0" xfId="0" applyFont="1" applyAlignment="1">
      <alignment horizontal="center"/>
    </xf>
    <xf numFmtId="0" fontId="7" fillId="0" borderId="0" xfId="0" applyFont="1" applyAlignment="1">
      <alignment horizontal="left"/>
    </xf>
    <xf numFmtId="169" fontId="15" fillId="0" borderId="0" xfId="164" applyFont="1" applyAlignment="1">
      <alignment horizontal="left"/>
    </xf>
    <xf numFmtId="10" fontId="15" fillId="0" borderId="0" xfId="0" applyNumberFormat="1" applyFont="1" applyAlignment="1">
      <alignment horizontal="left"/>
    </xf>
    <xf numFmtId="179" fontId="0" fillId="0" borderId="0" xfId="164" applyNumberFormat="1" applyFont="1"/>
    <xf numFmtId="176" fontId="6" fillId="0" borderId="0" xfId="0" applyNumberFormat="1" applyFont="1"/>
    <xf numFmtId="3" fontId="7" fillId="0" borderId="0" xfId="0" applyNumberFormat="1" applyFont="1" applyAlignment="1">
      <alignment vertical="center" wrapText="1"/>
    </xf>
    <xf numFmtId="0" fontId="6" fillId="0" borderId="7" xfId="0" applyFont="1" applyBorder="1" applyAlignment="1">
      <alignment horizontal="left" vertical="center"/>
    </xf>
    <xf numFmtId="169" fontId="14" fillId="0" borderId="0" xfId="164" applyFont="1"/>
    <xf numFmtId="0" fontId="19" fillId="10" borderId="9" xfId="0" applyFont="1" applyFill="1" applyBorder="1" applyAlignment="1">
      <alignment horizontal="center" vertical="center" wrapText="1"/>
    </xf>
    <xf numFmtId="0" fontId="19" fillId="10" borderId="10" xfId="0" applyFont="1" applyFill="1" applyBorder="1" applyAlignment="1">
      <alignment horizontal="center" vertical="center" wrapText="1"/>
    </xf>
    <xf numFmtId="173" fontId="19" fillId="10" borderId="10" xfId="180" applyNumberFormat="1" applyFont="1" applyFill="1" applyBorder="1" applyAlignment="1">
      <alignment horizontal="center" vertical="center" wrapText="1"/>
    </xf>
    <xf numFmtId="173" fontId="19" fillId="10" borderId="13" xfId="180" applyNumberFormat="1" applyFont="1" applyFill="1" applyBorder="1" applyAlignment="1">
      <alignment horizontal="center" vertical="center" wrapText="1"/>
    </xf>
    <xf numFmtId="179" fontId="7" fillId="0" borderId="0" xfId="0" applyNumberFormat="1" applyFont="1" applyAlignment="1">
      <alignment horizontal="center"/>
    </xf>
    <xf numFmtId="179" fontId="7" fillId="0" borderId="0" xfId="164" applyNumberFormat="1" applyFont="1" applyFill="1"/>
    <xf numFmtId="179" fontId="11" fillId="0" borderId="14" xfId="164" applyNumberFormat="1" applyFont="1" applyFill="1" applyBorder="1"/>
    <xf numFmtId="3" fontId="6" fillId="0" borderId="7" xfId="0" applyNumberFormat="1" applyFont="1" applyBorder="1" applyAlignment="1">
      <alignment horizontal="right" vertical="center"/>
    </xf>
    <xf numFmtId="10" fontId="7" fillId="0" borderId="0" xfId="405" applyNumberFormat="1" applyFont="1" applyFill="1" applyAlignment="1">
      <alignment horizontal="center"/>
    </xf>
    <xf numFmtId="179" fontId="24" fillId="0" borderId="0" xfId="164" applyNumberFormat="1" applyFont="1" applyBorder="1"/>
    <xf numFmtId="10" fontId="12" fillId="10" borderId="5" xfId="0" applyNumberFormat="1" applyFont="1" applyFill="1" applyBorder="1" applyAlignment="1">
      <alignment horizontal="center" vertical="center" wrapText="1"/>
    </xf>
    <xf numFmtId="4" fontId="6" fillId="0" borderId="0" xfId="0" applyNumberFormat="1" applyFont="1"/>
    <xf numFmtId="179" fontId="6" fillId="0" borderId="7" xfId="164" applyNumberFormat="1" applyFont="1" applyFill="1" applyBorder="1" applyAlignment="1">
      <alignment vertical="center"/>
    </xf>
    <xf numFmtId="179" fontId="7" fillId="0" borderId="0" xfId="0" applyNumberFormat="1" applyFont="1"/>
    <xf numFmtId="169" fontId="14" fillId="0" borderId="0" xfId="164" quotePrefix="1" applyFont="1" applyAlignment="1">
      <alignment horizontal="left"/>
    </xf>
    <xf numFmtId="179" fontId="0" fillId="0" borderId="7" xfId="164" applyNumberFormat="1" applyFont="1" applyFill="1" applyBorder="1"/>
    <xf numFmtId="179" fontId="0" fillId="0" borderId="7" xfId="164" applyNumberFormat="1" applyFont="1" applyFill="1" applyBorder="1" applyAlignment="1">
      <alignment vertical="center"/>
    </xf>
    <xf numFmtId="3" fontId="6" fillId="0" borderId="7" xfId="0" applyNumberFormat="1" applyFont="1" applyBorder="1" applyAlignment="1">
      <alignment vertical="center"/>
    </xf>
    <xf numFmtId="179" fontId="6" fillId="0" borderId="0" xfId="164" applyNumberFormat="1" applyFont="1" applyBorder="1"/>
    <xf numFmtId="14" fontId="6" fillId="0" borderId="0" xfId="0" applyNumberFormat="1" applyFont="1"/>
    <xf numFmtId="0" fontId="25" fillId="0" borderId="0" xfId="346"/>
    <xf numFmtId="0" fontId="6" fillId="0" borderId="0" xfId="397" applyFont="1" applyAlignment="1">
      <alignment horizontal="left"/>
    </xf>
    <xf numFmtId="179" fontId="6" fillId="0" borderId="0" xfId="164" applyNumberFormat="1" applyFont="1" applyFill="1" applyBorder="1"/>
    <xf numFmtId="180" fontId="25" fillId="0" borderId="0" xfId="346" applyNumberFormat="1"/>
    <xf numFmtId="181" fontId="25" fillId="0" borderId="0" xfId="346" applyNumberFormat="1"/>
    <xf numFmtId="0" fontId="15" fillId="0" borderId="0" xfId="305" applyFont="1" applyAlignment="1">
      <alignment horizontal="center" vertical="center" wrapText="1"/>
    </xf>
    <xf numFmtId="179" fontId="15" fillId="0" borderId="0" xfId="164" applyNumberFormat="1" applyFont="1" applyFill="1" applyBorder="1" applyAlignment="1">
      <alignment horizontal="center" vertical="center" wrapText="1"/>
    </xf>
    <xf numFmtId="179" fontId="6" fillId="0" borderId="7" xfId="164" applyNumberFormat="1" applyFont="1" applyFill="1" applyBorder="1" applyAlignment="1">
      <alignment horizontal="right" vertical="center" wrapText="1"/>
    </xf>
    <xf numFmtId="10" fontId="6" fillId="0" borderId="7" xfId="405" applyNumberFormat="1" applyFont="1" applyFill="1" applyBorder="1" applyAlignment="1">
      <alignment horizontal="center" vertical="center" wrapText="1"/>
    </xf>
    <xf numFmtId="179" fontId="7" fillId="0" borderId="0" xfId="164" applyNumberFormat="1" applyFont="1" applyAlignment="1">
      <alignment horizontal="left"/>
    </xf>
    <xf numFmtId="179" fontId="15" fillId="0" borderId="0" xfId="164" applyNumberFormat="1" applyFont="1" applyAlignment="1">
      <alignment horizontal="left"/>
    </xf>
    <xf numFmtId="171" fontId="14" fillId="0" borderId="0" xfId="0" applyNumberFormat="1" applyFont="1" applyAlignment="1">
      <alignment horizontal="left"/>
    </xf>
    <xf numFmtId="179" fontId="13" fillId="0" borderId="7" xfId="164" applyNumberFormat="1" applyFont="1" applyFill="1" applyBorder="1" applyAlignment="1">
      <alignment horizontal="center" vertical="center" wrapText="1"/>
    </xf>
    <xf numFmtId="14" fontId="13" fillId="0" borderId="7" xfId="0" applyNumberFormat="1" applyFont="1" applyBorder="1" applyAlignment="1">
      <alignment horizontal="center" vertical="center" wrapText="1"/>
    </xf>
    <xf numFmtId="179" fontId="7" fillId="0" borderId="0" xfId="164" applyNumberFormat="1" applyFont="1" applyBorder="1"/>
    <xf numFmtId="3" fontId="7" fillId="0" borderId="0" xfId="0" quotePrefix="1" applyNumberFormat="1" applyFont="1" applyAlignment="1">
      <alignment vertical="center" wrapText="1"/>
    </xf>
    <xf numFmtId="179" fontId="6" fillId="0" borderId="0" xfId="164" applyNumberFormat="1" applyFont="1" applyAlignment="1">
      <alignment horizontal="left"/>
    </xf>
    <xf numFmtId="0" fontId="9" fillId="0" borderId="0" xfId="0" quotePrefix="1" applyFont="1" applyAlignment="1">
      <alignment horizontal="center"/>
    </xf>
    <xf numFmtId="0" fontId="26" fillId="0" borderId="7" xfId="397" applyFont="1" applyBorder="1" applyAlignment="1">
      <alignment horizontal="left" vertical="center" wrapText="1"/>
    </xf>
    <xf numFmtId="179" fontId="7" fillId="0" borderId="0" xfId="164" applyNumberFormat="1" applyFont="1" applyFill="1" applyBorder="1" applyAlignment="1">
      <alignment horizontal="right" vertical="center" wrapText="1"/>
    </xf>
    <xf numFmtId="14" fontId="6" fillId="0" borderId="7" xfId="0" applyNumberFormat="1" applyFont="1" applyBorder="1" applyAlignment="1">
      <alignment vertical="center"/>
    </xf>
    <xf numFmtId="174" fontId="6" fillId="0" borderId="7" xfId="107" applyNumberFormat="1" applyFont="1" applyFill="1" applyBorder="1" applyAlignment="1">
      <alignment vertical="center"/>
    </xf>
    <xf numFmtId="3" fontId="6" fillId="0" borderId="7" xfId="0" applyNumberFormat="1" applyFont="1" applyBorder="1" applyAlignment="1">
      <alignment horizontal="center" vertical="center" wrapText="1"/>
    </xf>
    <xf numFmtId="179" fontId="6" fillId="0" borderId="14" xfId="164" applyNumberFormat="1" applyFont="1" applyBorder="1" applyAlignment="1">
      <alignment horizontal="right"/>
    </xf>
    <xf numFmtId="1" fontId="6" fillId="0" borderId="0" xfId="0" applyNumberFormat="1" applyFont="1" applyAlignment="1">
      <alignment horizontal="center" vertical="center" wrapText="1"/>
    </xf>
    <xf numFmtId="1" fontId="6" fillId="0" borderId="0" xfId="0" applyNumberFormat="1" applyFont="1"/>
    <xf numFmtId="1" fontId="9" fillId="0" borderId="0" xfId="0" quotePrefix="1" applyNumberFormat="1" applyFont="1" applyAlignment="1">
      <alignment horizontal="center"/>
    </xf>
    <xf numFmtId="1" fontId="12" fillId="10" borderId="5" xfId="0" applyNumberFormat="1" applyFont="1" applyFill="1" applyBorder="1" applyAlignment="1">
      <alignment horizontal="center" vertical="center" wrapText="1"/>
    </xf>
    <xf numFmtId="1" fontId="25" fillId="0" borderId="0" xfId="346" applyNumberFormat="1"/>
    <xf numFmtId="10" fontId="6" fillId="0" borderId="0" xfId="0" applyNumberFormat="1" applyFont="1"/>
    <xf numFmtId="10" fontId="7" fillId="0" borderId="0" xfId="0" applyNumberFormat="1" applyFont="1" applyAlignment="1">
      <alignment horizontal="center" vertical="center"/>
    </xf>
    <xf numFmtId="10" fontId="7" fillId="0" borderId="0" xfId="405" applyNumberFormat="1" applyFont="1" applyFill="1" applyBorder="1" applyAlignment="1">
      <alignment horizontal="center" vertical="center" wrapText="1"/>
    </xf>
    <xf numFmtId="179" fontId="6" fillId="0" borderId="15" xfId="164" applyNumberFormat="1" applyFont="1" applyBorder="1" applyAlignment="1">
      <alignment horizontal="right"/>
    </xf>
    <xf numFmtId="179" fontId="7" fillId="0" borderId="0" xfId="164" applyNumberFormat="1" applyFont="1" applyBorder="1" applyAlignment="1">
      <alignment horizontal="right"/>
    </xf>
    <xf numFmtId="172" fontId="6" fillId="0" borderId="15" xfId="0" applyNumberFormat="1" applyFont="1" applyBorder="1" applyAlignment="1">
      <alignment horizontal="center"/>
    </xf>
    <xf numFmtId="0" fontId="13" fillId="0" borderId="0" xfId="0" applyFont="1" applyAlignment="1">
      <alignment horizontal="center"/>
    </xf>
    <xf numFmtId="179" fontId="7" fillId="0" borderId="0" xfId="164" applyNumberFormat="1" applyFont="1" applyFill="1" applyBorder="1"/>
    <xf numFmtId="179" fontId="7" fillId="0" borderId="0" xfId="164" applyNumberFormat="1" applyFont="1" applyAlignment="1">
      <alignment horizontal="center"/>
    </xf>
    <xf numFmtId="179" fontId="14" fillId="0" borderId="0" xfId="164" applyNumberFormat="1" applyFont="1" applyAlignment="1">
      <alignment horizontal="center"/>
    </xf>
    <xf numFmtId="0" fontId="26" fillId="0" borderId="7" xfId="0" applyFont="1" applyBorder="1"/>
    <xf numFmtId="10" fontId="6" fillId="0" borderId="7" xfId="0" applyNumberFormat="1" applyFont="1" applyBorder="1" applyAlignment="1">
      <alignment horizontal="center" vertical="center"/>
    </xf>
    <xf numFmtId="0" fontId="6" fillId="0" borderId="0" xfId="0" applyFont="1" applyAlignment="1">
      <alignment vertical="center"/>
    </xf>
    <xf numFmtId="0" fontId="28" fillId="0" borderId="0" xfId="0" applyFont="1"/>
    <xf numFmtId="179" fontId="11" fillId="0" borderId="0" xfId="164" applyNumberFormat="1" applyFont="1" applyFill="1" applyAlignment="1">
      <alignment horizontal="right"/>
    </xf>
    <xf numFmtId="0" fontId="6" fillId="0" borderId="7" xfId="0" applyFont="1" applyBorder="1" applyAlignment="1">
      <alignment vertical="center"/>
    </xf>
    <xf numFmtId="179" fontId="7" fillId="0" borderId="0" xfId="164" applyNumberFormat="1" applyFont="1" applyFill="1" applyBorder="1" applyAlignment="1">
      <alignment horizontal="right"/>
    </xf>
    <xf numFmtId="181" fontId="6" fillId="0" borderId="7" xfId="0" applyNumberFormat="1" applyFont="1" applyBorder="1"/>
    <xf numFmtId="181" fontId="0" fillId="0" borderId="7" xfId="0" applyNumberFormat="1" applyBorder="1"/>
    <xf numFmtId="0" fontId="6" fillId="0" borderId="0" xfId="0" applyFont="1" applyAlignment="1">
      <alignment horizontal="center"/>
    </xf>
    <xf numFmtId="179" fontId="25" fillId="0" borderId="7" xfId="164" applyNumberFormat="1" applyFont="1" applyFill="1" applyBorder="1"/>
    <xf numFmtId="179" fontId="7" fillId="0" borderId="0" xfId="164" applyNumberFormat="1" applyFont="1" applyFill="1" applyAlignment="1">
      <alignment horizontal="center"/>
    </xf>
    <xf numFmtId="179" fontId="25" fillId="0" borderId="7" xfId="164" applyNumberFormat="1" applyFont="1" applyFill="1" applyBorder="1" applyAlignment="1">
      <alignment vertical="center"/>
    </xf>
    <xf numFmtId="10" fontId="6" fillId="0" borderId="0" xfId="0" applyNumberFormat="1" applyFont="1" applyAlignment="1">
      <alignment horizontal="right"/>
    </xf>
    <xf numFmtId="179" fontId="6" fillId="0" borderId="15" xfId="164" applyNumberFormat="1" applyFont="1" applyFill="1" applyBorder="1" applyAlignment="1">
      <alignment horizontal="right"/>
    </xf>
    <xf numFmtId="179" fontId="6" fillId="0" borderId="0" xfId="164" applyNumberFormat="1" applyFont="1" applyFill="1" applyAlignment="1">
      <alignment horizontal="right"/>
    </xf>
    <xf numFmtId="10" fontId="6" fillId="0" borderId="0" xfId="0" applyNumberFormat="1" applyFont="1" applyAlignment="1">
      <alignment horizontal="center"/>
    </xf>
    <xf numFmtId="10" fontId="6" fillId="0" borderId="0" xfId="0" applyNumberFormat="1" applyFont="1" applyAlignment="1">
      <alignment horizontal="left"/>
    </xf>
    <xf numFmtId="169" fontId="7" fillId="0" borderId="0" xfId="164" applyFont="1" applyAlignment="1">
      <alignment horizontal="left"/>
    </xf>
    <xf numFmtId="10" fontId="7" fillId="0" borderId="0" xfId="0" applyNumberFormat="1" applyFont="1" applyAlignment="1">
      <alignment horizontal="left"/>
    </xf>
    <xf numFmtId="0" fontId="11" fillId="0" borderId="0" xfId="0" applyFont="1" applyAlignment="1">
      <alignment vertical="center" wrapText="1"/>
    </xf>
    <xf numFmtId="10" fontId="11" fillId="0" borderId="0" xfId="164" applyNumberFormat="1" applyFont="1"/>
    <xf numFmtId="10" fontId="6" fillId="0" borderId="0" xfId="164" applyNumberFormat="1" applyFont="1" applyFill="1" applyAlignment="1">
      <alignment horizontal="right"/>
    </xf>
    <xf numFmtId="10" fontId="6" fillId="0" borderId="0" xfId="164" applyNumberFormat="1" applyFont="1" applyAlignment="1">
      <alignment horizontal="left"/>
    </xf>
    <xf numFmtId="10" fontId="7" fillId="0" borderId="0" xfId="164" applyNumberFormat="1" applyFont="1" applyAlignment="1">
      <alignment horizontal="left"/>
    </xf>
    <xf numFmtId="10" fontId="11" fillId="0" borderId="0" xfId="164" applyNumberFormat="1" applyFont="1" applyFill="1"/>
    <xf numFmtId="10" fontId="27" fillId="10" borderId="10" xfId="0" applyNumberFormat="1" applyFont="1" applyFill="1" applyBorder="1" applyAlignment="1">
      <alignment horizontal="center" vertical="center" wrapText="1"/>
    </xf>
    <xf numFmtId="0" fontId="26" fillId="0" borderId="7" xfId="0" quotePrefix="1" applyFont="1" applyBorder="1" applyAlignment="1">
      <alignment horizontal="center" vertical="center" wrapText="1"/>
    </xf>
    <xf numFmtId="180" fontId="0" fillId="0" borderId="7" xfId="0" applyNumberFormat="1" applyBorder="1" applyAlignment="1">
      <alignment horizontal="center"/>
    </xf>
    <xf numFmtId="179" fontId="13" fillId="0" borderId="7" xfId="164" applyNumberFormat="1" applyFont="1" applyBorder="1"/>
    <xf numFmtId="179" fontId="13" fillId="0" borderId="0" xfId="164" applyNumberFormat="1" applyFont="1"/>
    <xf numFmtId="179" fontId="12" fillId="0" borderId="0" xfId="164" applyNumberFormat="1" applyFont="1" applyFill="1" applyBorder="1"/>
    <xf numFmtId="169" fontId="11" fillId="0" borderId="0" xfId="164" applyFont="1" applyFill="1" applyBorder="1"/>
    <xf numFmtId="3" fontId="6" fillId="0" borderId="7" xfId="0" applyNumberFormat="1" applyFont="1" applyBorder="1" applyAlignment="1">
      <alignment horizontal="center" vertical="center"/>
    </xf>
    <xf numFmtId="0" fontId="26" fillId="0" borderId="0" xfId="0" applyFont="1" applyAlignment="1">
      <alignment vertical="center" wrapText="1"/>
    </xf>
    <xf numFmtId="0" fontId="27" fillId="0" borderId="16" xfId="0" applyFont="1" applyBorder="1" applyAlignment="1">
      <alignment horizontal="center" vertical="center" wrapText="1"/>
    </xf>
    <xf numFmtId="169" fontId="7" fillId="0" borderId="0" xfId="164" applyFont="1" applyBorder="1"/>
    <xf numFmtId="0" fontId="27" fillId="0" borderId="0" xfId="0" applyFont="1" applyAlignment="1">
      <alignment vertical="center" wrapText="1"/>
    </xf>
    <xf numFmtId="10" fontId="11" fillId="0" borderId="0" xfId="164" applyNumberFormat="1" applyFont="1" applyFill="1" applyAlignment="1">
      <alignment horizontal="center"/>
    </xf>
    <xf numFmtId="169" fontId="11" fillId="0" borderId="15" xfId="164" applyFont="1" applyFill="1" applyBorder="1" applyAlignment="1">
      <alignment horizontal="center"/>
    </xf>
    <xf numFmtId="10" fontId="6" fillId="0" borderId="0" xfId="164" applyNumberFormat="1" applyFont="1" applyAlignment="1">
      <alignment horizontal="center"/>
    </xf>
    <xf numFmtId="179" fontId="11" fillId="0" borderId="15" xfId="164" applyNumberFormat="1" applyFont="1" applyFill="1" applyBorder="1"/>
    <xf numFmtId="0" fontId="25" fillId="0" borderId="0" xfId="0" applyFont="1"/>
    <xf numFmtId="14" fontId="25" fillId="0" borderId="7" xfId="0" applyNumberFormat="1" applyFont="1" applyBorder="1"/>
    <xf numFmtId="0" fontId="25" fillId="0" borderId="7" xfId="0" applyFont="1" applyBorder="1"/>
    <xf numFmtId="14" fontId="25" fillId="0" borderId="7" xfId="0" applyNumberFormat="1" applyFont="1" applyBorder="1" applyAlignment="1">
      <alignment horizontal="center"/>
    </xf>
    <xf numFmtId="0" fontId="25" fillId="0" borderId="7" xfId="0" applyFont="1" applyBorder="1" applyAlignment="1">
      <alignment horizontal="left"/>
    </xf>
    <xf numFmtId="170" fontId="6" fillId="0" borderId="7" xfId="83" applyFont="1" applyFill="1" applyBorder="1"/>
    <xf numFmtId="10" fontId="11" fillId="0" borderId="7" xfId="0" applyNumberFormat="1" applyFont="1" applyBorder="1" applyAlignment="1">
      <alignment horizontal="center"/>
    </xf>
    <xf numFmtId="179" fontId="25" fillId="0" borderId="0" xfId="164" applyNumberFormat="1" applyFont="1" applyFill="1"/>
    <xf numFmtId="179" fontId="11" fillId="0" borderId="0" xfId="164" applyNumberFormat="1" applyFont="1" applyFill="1" applyAlignment="1">
      <alignment horizontal="center"/>
    </xf>
    <xf numFmtId="179" fontId="14" fillId="0" borderId="0" xfId="164" applyNumberFormat="1" applyFont="1"/>
    <xf numFmtId="179" fontId="6" fillId="0" borderId="0" xfId="164" applyNumberFormat="1" applyFont="1" applyBorder="1" applyAlignment="1">
      <alignment horizontal="right"/>
    </xf>
    <xf numFmtId="172" fontId="6" fillId="0" borderId="0" xfId="0" applyNumberFormat="1" applyFont="1" applyAlignment="1">
      <alignment horizontal="center"/>
    </xf>
    <xf numFmtId="0" fontId="9" fillId="0" borderId="12" xfId="0" quotePrefix="1" applyFont="1" applyBorder="1" applyAlignment="1">
      <alignment horizontal="center"/>
    </xf>
    <xf numFmtId="0" fontId="9" fillId="0" borderId="17" xfId="0" quotePrefix="1" applyFont="1" applyBorder="1" applyAlignment="1">
      <alignment horizontal="center"/>
    </xf>
    <xf numFmtId="2" fontId="31" fillId="10" borderId="5" xfId="0" applyNumberFormat="1" applyFont="1" applyFill="1" applyBorder="1" applyAlignment="1">
      <alignment horizontal="center" vertical="center" wrapText="1"/>
    </xf>
    <xf numFmtId="2" fontId="31" fillId="10" borderId="6" xfId="0" applyNumberFormat="1" applyFont="1" applyFill="1" applyBorder="1" applyAlignment="1">
      <alignment horizontal="center" vertical="center" wrapText="1"/>
    </xf>
    <xf numFmtId="2" fontId="30" fillId="0" borderId="0" xfId="0" applyNumberFormat="1" applyFont="1" applyAlignment="1">
      <alignment horizontal="center" vertical="center" wrapText="1"/>
    </xf>
    <xf numFmtId="179" fontId="17" fillId="0" borderId="0" xfId="164" applyNumberFormat="1" applyFont="1"/>
    <xf numFmtId="179" fontId="31" fillId="10" borderId="5" xfId="164" applyNumberFormat="1" applyFont="1" applyFill="1" applyBorder="1" applyAlignment="1">
      <alignment horizontal="center" vertical="center" wrapText="1"/>
    </xf>
    <xf numFmtId="179" fontId="0" fillId="0" borderId="0" xfId="164" applyNumberFormat="1" applyFont="1" applyFill="1" applyBorder="1"/>
    <xf numFmtId="179" fontId="17" fillId="0" borderId="0" xfId="164" applyNumberFormat="1" applyFont="1" applyBorder="1"/>
    <xf numFmtId="179" fontId="6" fillId="0" borderId="7" xfId="164" applyNumberFormat="1" applyFont="1" applyFill="1" applyBorder="1" applyAlignment="1">
      <alignment horizontal="center" vertical="center" wrapText="1"/>
    </xf>
    <xf numFmtId="173" fontId="6" fillId="0" borderId="0" xfId="399" applyNumberFormat="1"/>
    <xf numFmtId="0" fontId="6" fillId="0" borderId="7" xfId="397" applyFont="1" applyBorder="1" applyAlignment="1">
      <alignment horizontal="left" vertical="center"/>
    </xf>
    <xf numFmtId="179" fontId="6" fillId="0" borderId="7" xfId="164" applyNumberFormat="1" applyFont="1" applyFill="1" applyBorder="1" applyAlignment="1">
      <alignment vertical="center" wrapText="1"/>
    </xf>
    <xf numFmtId="10" fontId="7" fillId="0" borderId="0" xfId="164" applyNumberFormat="1" applyFont="1" applyFill="1" applyBorder="1" applyAlignment="1">
      <alignment horizontal="right" vertical="center" wrapText="1"/>
    </xf>
    <xf numFmtId="3" fontId="0" fillId="0" borderId="7" xfId="0" applyNumberFormat="1" applyBorder="1" applyAlignment="1">
      <alignment horizontal="right"/>
    </xf>
    <xf numFmtId="179" fontId="6" fillId="0" borderId="7" xfId="164" applyNumberFormat="1" applyFont="1" applyFill="1" applyBorder="1" applyAlignment="1">
      <alignment horizontal="right"/>
    </xf>
    <xf numFmtId="14" fontId="6" fillId="0" borderId="7" xfId="0" applyNumberFormat="1" applyFont="1" applyBorder="1"/>
    <xf numFmtId="14" fontId="0" fillId="0" borderId="7" xfId="0" applyNumberFormat="1" applyBorder="1"/>
    <xf numFmtId="10" fontId="15" fillId="0" borderId="0" xfId="0" applyNumberFormat="1" applyFont="1" applyAlignment="1">
      <alignment horizontal="center"/>
    </xf>
    <xf numFmtId="179" fontId="6" fillId="0" borderId="0" xfId="0" applyNumberFormat="1" applyFont="1"/>
    <xf numFmtId="176" fontId="11" fillId="0" borderId="0" xfId="0" applyNumberFormat="1" applyFont="1"/>
    <xf numFmtId="176" fontId="7" fillId="0" borderId="0" xfId="0" applyNumberFormat="1" applyFont="1"/>
    <xf numFmtId="176" fontId="11" fillId="0" borderId="15" xfId="0" applyNumberFormat="1" applyFont="1" applyBorder="1"/>
    <xf numFmtId="179" fontId="6" fillId="0" borderId="14" xfId="164" applyNumberFormat="1" applyFont="1" applyFill="1" applyBorder="1"/>
    <xf numFmtId="0" fontId="38" fillId="0" borderId="0" xfId="0" applyFont="1"/>
    <xf numFmtId="10" fontId="17" fillId="0" borderId="0" xfId="0" applyNumberFormat="1" applyFont="1"/>
    <xf numFmtId="0" fontId="25" fillId="0" borderId="7" xfId="0" applyFont="1" applyBorder="1" applyAlignment="1">
      <alignment vertical="center"/>
    </xf>
    <xf numFmtId="0" fontId="24" fillId="0" borderId="0" xfId="0" applyFont="1"/>
    <xf numFmtId="14" fontId="6" fillId="0" borderId="7" xfId="0" applyNumberFormat="1" applyFont="1" applyBorder="1" applyAlignment="1">
      <alignment horizontal="center" vertical="center"/>
    </xf>
    <xf numFmtId="0" fontId="25" fillId="0" borderId="7" xfId="346" applyBorder="1" applyAlignment="1">
      <alignment vertical="center"/>
    </xf>
    <xf numFmtId="178" fontId="6" fillId="0" borderId="0" xfId="0" applyNumberFormat="1" applyFont="1" applyAlignment="1">
      <alignment horizontal="right"/>
    </xf>
    <xf numFmtId="178" fontId="7" fillId="0" borderId="0" xfId="0" applyNumberFormat="1" applyFont="1" applyAlignment="1">
      <alignment horizontal="right"/>
    </xf>
    <xf numFmtId="1" fontId="15" fillId="0" borderId="0" xfId="0" applyNumberFormat="1" applyFont="1" applyAlignment="1">
      <alignment horizontal="left"/>
    </xf>
    <xf numFmtId="178" fontId="14" fillId="0" borderId="0" xfId="0" applyNumberFormat="1" applyFont="1" applyAlignment="1">
      <alignment horizontal="right"/>
    </xf>
    <xf numFmtId="3" fontId="29" fillId="0" borderId="0" xfId="0" applyNumberFormat="1" applyFont="1" applyAlignment="1">
      <alignment horizontal="center" vertical="center" wrapText="1"/>
    </xf>
    <xf numFmtId="178" fontId="29" fillId="0" borderId="0" xfId="0" applyNumberFormat="1" applyFont="1" applyAlignment="1">
      <alignment horizontal="right"/>
    </xf>
    <xf numFmtId="3" fontId="6" fillId="0" borderId="7" xfId="0" applyNumberFormat="1" applyFont="1" applyBorder="1" applyAlignment="1">
      <alignment vertical="center" wrapText="1"/>
    </xf>
    <xf numFmtId="0" fontId="0" fillId="0" borderId="7" xfId="0" applyBorder="1" applyAlignment="1">
      <alignment horizontal="center" vertical="center"/>
    </xf>
    <xf numFmtId="14" fontId="13" fillId="12" borderId="7" xfId="0" applyNumberFormat="1" applyFont="1" applyFill="1" applyBorder="1" applyAlignment="1">
      <alignment horizontal="center" vertical="center" wrapText="1"/>
    </xf>
    <xf numFmtId="3" fontId="12" fillId="0" borderId="7" xfId="0" applyNumberFormat="1" applyFont="1" applyBorder="1" applyAlignment="1">
      <alignment vertical="center" wrapText="1"/>
    </xf>
    <xf numFmtId="179" fontId="13" fillId="0" borderId="7" xfId="164" applyNumberFormat="1" applyFont="1" applyFill="1" applyBorder="1" applyAlignment="1">
      <alignment vertical="center" wrapText="1"/>
    </xf>
    <xf numFmtId="3" fontId="13" fillId="0" borderId="7" xfId="0" applyNumberFormat="1" applyFont="1" applyBorder="1" applyAlignment="1">
      <alignment vertical="center" wrapText="1"/>
    </xf>
    <xf numFmtId="0" fontId="13" fillId="0" borderId="7" xfId="0" applyFont="1" applyBorder="1" applyAlignment="1">
      <alignment vertical="center" wrapText="1"/>
    </xf>
    <xf numFmtId="10" fontId="6" fillId="0" borderId="7" xfId="0" applyNumberFormat="1" applyFont="1" applyBorder="1" applyAlignment="1">
      <alignment vertical="center" wrapText="1"/>
    </xf>
    <xf numFmtId="180" fontId="0" fillId="0" borderId="7" xfId="0" applyNumberFormat="1" applyBorder="1" applyAlignment="1">
      <alignment vertical="center"/>
    </xf>
    <xf numFmtId="0" fontId="26" fillId="0" borderId="7" xfId="0" applyFont="1" applyBorder="1" applyAlignment="1">
      <alignment horizontal="center"/>
    </xf>
    <xf numFmtId="10" fontId="13" fillId="0" borderId="7" xfId="164" applyNumberFormat="1" applyFont="1" applyFill="1" applyBorder="1" applyAlignment="1">
      <alignment vertical="center" wrapText="1"/>
    </xf>
    <xf numFmtId="0" fontId="0" fillId="0" borderId="7" xfId="0" applyBorder="1" applyAlignment="1">
      <alignment vertical="center" wrapText="1"/>
    </xf>
    <xf numFmtId="10" fontId="11" fillId="0" borderId="7" xfId="164" applyNumberFormat="1" applyFont="1" applyFill="1" applyBorder="1" applyAlignment="1">
      <alignment vertical="center"/>
    </xf>
    <xf numFmtId="0" fontId="6" fillId="12" borderId="7" xfId="0" applyFont="1" applyFill="1" applyBorder="1" applyAlignment="1">
      <alignment horizontal="center" vertical="center"/>
    </xf>
    <xf numFmtId="177" fontId="6" fillId="12" borderId="7" xfId="83" applyNumberFormat="1" applyFont="1" applyFill="1" applyBorder="1" applyAlignment="1">
      <alignment horizontal="center" vertical="center"/>
    </xf>
    <xf numFmtId="0" fontId="14" fillId="12" borderId="7" xfId="0" applyFont="1" applyFill="1" applyBorder="1" applyAlignment="1">
      <alignment vertical="center" wrapText="1"/>
    </xf>
    <xf numFmtId="15" fontId="14" fillId="12" borderId="7" xfId="0" applyNumberFormat="1" applyFont="1" applyFill="1" applyBorder="1" applyAlignment="1">
      <alignment horizontal="center" vertical="center"/>
    </xf>
    <xf numFmtId="0" fontId="14" fillId="12" borderId="7" xfId="0" applyFont="1" applyFill="1" applyBorder="1" applyAlignment="1">
      <alignment horizontal="center" vertical="center"/>
    </xf>
    <xf numFmtId="179" fontId="14" fillId="12" borderId="7" xfId="164" applyNumberFormat="1" applyFont="1" applyFill="1" applyBorder="1" applyAlignment="1">
      <alignment horizontal="center" vertical="center"/>
    </xf>
    <xf numFmtId="3" fontId="13" fillId="12" borderId="7" xfId="0" applyNumberFormat="1" applyFont="1" applyFill="1" applyBorder="1" applyAlignment="1">
      <alignment vertical="center" wrapText="1"/>
    </xf>
    <xf numFmtId="0" fontId="32" fillId="12" borderId="7" xfId="0" applyFont="1" applyFill="1" applyBorder="1" applyAlignment="1">
      <alignment vertical="center" wrapText="1"/>
    </xf>
    <xf numFmtId="0" fontId="32" fillId="12" borderId="7" xfId="0" applyFont="1" applyFill="1" applyBorder="1" applyAlignment="1">
      <alignment horizontal="left" vertical="center" wrapText="1"/>
    </xf>
    <xf numFmtId="0" fontId="13" fillId="12" borderId="7" xfId="0" applyFont="1" applyFill="1" applyBorder="1" applyAlignment="1">
      <alignment vertical="center" wrapText="1"/>
    </xf>
    <xf numFmtId="175" fontId="13" fillId="12" borderId="7" xfId="0" applyNumberFormat="1" applyFont="1" applyFill="1" applyBorder="1" applyAlignment="1">
      <alignment vertical="center" wrapText="1"/>
    </xf>
    <xf numFmtId="3" fontId="13" fillId="12" borderId="7" xfId="0" applyNumberFormat="1" applyFont="1" applyFill="1" applyBorder="1" applyAlignment="1">
      <alignment horizontal="center" vertical="center" wrapText="1"/>
    </xf>
    <xf numFmtId="3" fontId="6" fillId="12" borderId="7" xfId="0" applyNumberFormat="1" applyFont="1" applyFill="1" applyBorder="1" applyAlignment="1">
      <alignment horizontal="right" vertical="center"/>
    </xf>
    <xf numFmtId="0" fontId="13" fillId="12" borderId="7" xfId="0" applyFont="1" applyFill="1" applyBorder="1" applyAlignment="1">
      <alignment horizontal="center" vertical="center" wrapText="1"/>
    </xf>
    <xf numFmtId="0" fontId="32" fillId="12" borderId="7" xfId="0" applyFont="1" applyFill="1" applyBorder="1" applyAlignment="1">
      <alignment horizontal="center" vertical="center" wrapText="1"/>
    </xf>
    <xf numFmtId="175" fontId="13" fillId="12" borderId="7" xfId="0" applyNumberFormat="1" applyFont="1" applyFill="1" applyBorder="1" applyAlignment="1">
      <alignment horizontal="right" vertical="center" wrapText="1"/>
    </xf>
    <xf numFmtId="180" fontId="6" fillId="12" borderId="7" xfId="0" applyNumberFormat="1" applyFont="1" applyFill="1" applyBorder="1" applyAlignment="1">
      <alignment horizontal="right" vertical="center"/>
    </xf>
    <xf numFmtId="0" fontId="25" fillId="0" borderId="0" xfId="0" applyFont="1" applyAlignment="1">
      <alignment horizontal="center"/>
    </xf>
    <xf numFmtId="10" fontId="13" fillId="0" borderId="7" xfId="405" applyNumberFormat="1" applyFont="1" applyFill="1" applyBorder="1" applyAlignment="1">
      <alignment vertical="center" wrapText="1"/>
    </xf>
    <xf numFmtId="10" fontId="7" fillId="0" borderId="0" xfId="164" applyNumberFormat="1" applyFont="1" applyFill="1" applyAlignment="1">
      <alignment horizontal="center"/>
    </xf>
    <xf numFmtId="9" fontId="11" fillId="0" borderId="7" xfId="405" applyFont="1" applyFill="1" applyBorder="1"/>
    <xf numFmtId="9" fontId="6" fillId="0" borderId="7" xfId="405" applyFont="1" applyFill="1" applyBorder="1"/>
    <xf numFmtId="175" fontId="13" fillId="12" borderId="7" xfId="0" applyNumberFormat="1" applyFont="1" applyFill="1" applyBorder="1" applyAlignment="1">
      <alignment horizontal="center" vertical="center" wrapText="1"/>
    </xf>
    <xf numFmtId="165" fontId="11" fillId="0" borderId="0" xfId="0" applyNumberFormat="1" applyFont="1"/>
    <xf numFmtId="0" fontId="12" fillId="0" borderId="0" xfId="0" applyFont="1"/>
    <xf numFmtId="179" fontId="7" fillId="0" borderId="14" xfId="164" applyNumberFormat="1" applyFont="1" applyFill="1" applyBorder="1"/>
    <xf numFmtId="3" fontId="25" fillId="0" borderId="7" xfId="0" applyNumberFormat="1" applyFont="1" applyBorder="1" applyAlignment="1">
      <alignment horizontal="right" vertical="center"/>
    </xf>
    <xf numFmtId="180" fontId="25" fillId="0" borderId="7" xfId="0" applyNumberFormat="1" applyFont="1" applyBorder="1" applyAlignment="1">
      <alignment horizontal="right" vertical="center"/>
    </xf>
    <xf numFmtId="3" fontId="25" fillId="0" borderId="7" xfId="0" applyNumberFormat="1" applyFont="1" applyBorder="1" applyAlignment="1">
      <alignment horizontal="right"/>
    </xf>
    <xf numFmtId="0" fontId="15" fillId="0" borderId="0" xfId="0" applyFont="1" applyAlignment="1">
      <alignment horizontal="center"/>
    </xf>
    <xf numFmtId="0" fontId="28" fillId="0" borderId="0" xfId="0" applyFont="1" applyAlignment="1">
      <alignment horizontal="center"/>
    </xf>
    <xf numFmtId="0" fontId="0" fillId="0" borderId="0" xfId="0" applyAlignment="1">
      <alignment horizontal="center"/>
    </xf>
    <xf numFmtId="179" fontId="14" fillId="0" borderId="7" xfId="164" applyNumberFormat="1" applyFont="1" applyFill="1" applyBorder="1" applyAlignment="1">
      <alignment vertical="center" wrapText="1"/>
    </xf>
    <xf numFmtId="0" fontId="6" fillId="0" borderId="7" xfId="0" applyFont="1" applyBorder="1" applyAlignment="1">
      <alignment vertical="center" wrapText="1"/>
    </xf>
    <xf numFmtId="3" fontId="14" fillId="0" borderId="7" xfId="164" applyNumberFormat="1" applyFont="1" applyFill="1" applyBorder="1" applyAlignment="1">
      <alignment vertical="center" wrapText="1"/>
    </xf>
    <xf numFmtId="3" fontId="0" fillId="0" borderId="7" xfId="0" applyNumberFormat="1" applyBorder="1" applyAlignment="1">
      <alignment vertical="center" wrapText="1"/>
    </xf>
    <xf numFmtId="14" fontId="0" fillId="0" borderId="7" xfId="0" applyNumberFormat="1" applyBorder="1" applyAlignment="1">
      <alignment vertical="center"/>
    </xf>
    <xf numFmtId="0" fontId="0" fillId="0" borderId="7" xfId="0" applyBorder="1" applyAlignment="1">
      <alignment vertical="center"/>
    </xf>
    <xf numFmtId="182" fontId="0" fillId="0" borderId="7" xfId="0" applyNumberFormat="1" applyBorder="1" applyAlignment="1">
      <alignment vertical="center"/>
    </xf>
    <xf numFmtId="179" fontId="6" fillId="0" borderId="0" xfId="0" applyNumberFormat="1" applyFont="1" applyAlignment="1">
      <alignment horizontal="center"/>
    </xf>
    <xf numFmtId="4" fontId="6" fillId="0" borderId="0" xfId="0" applyNumberFormat="1" applyFont="1" applyAlignment="1">
      <alignment horizontal="center"/>
    </xf>
    <xf numFmtId="169" fontId="14" fillId="0" borderId="0" xfId="164" applyFont="1" applyAlignment="1">
      <alignment horizontal="center"/>
    </xf>
    <xf numFmtId="169" fontId="14" fillId="0" borderId="0" xfId="164" quotePrefix="1" applyFont="1" applyAlignment="1">
      <alignment horizontal="center"/>
    </xf>
    <xf numFmtId="3" fontId="6" fillId="0" borderId="0" xfId="0" applyNumberFormat="1" applyFont="1" applyAlignment="1">
      <alignment vertical="center"/>
    </xf>
    <xf numFmtId="0" fontId="15" fillId="0" borderId="0" xfId="0" applyFont="1"/>
    <xf numFmtId="0" fontId="14" fillId="0" borderId="0" xfId="0" quotePrefix="1" applyFont="1"/>
    <xf numFmtId="14" fontId="6" fillId="0" borderId="7" xfId="0" applyNumberFormat="1" applyFont="1" applyBorder="1" applyAlignment="1">
      <alignment horizontal="center" vertical="center" wrapText="1"/>
    </xf>
    <xf numFmtId="175" fontId="14" fillId="0" borderId="7" xfId="0" applyNumberFormat="1" applyFont="1" applyBorder="1" applyAlignment="1">
      <alignment horizontal="center"/>
    </xf>
    <xf numFmtId="14" fontId="6" fillId="0" borderId="18" xfId="0" applyNumberFormat="1" applyFont="1" applyBorder="1" applyAlignment="1">
      <alignment horizontal="center" vertical="center" wrapText="1"/>
    </xf>
    <xf numFmtId="175" fontId="14" fillId="0" borderId="18" xfId="0" applyNumberFormat="1" applyFont="1" applyBorder="1" applyAlignment="1">
      <alignment horizontal="center"/>
    </xf>
    <xf numFmtId="14" fontId="6" fillId="0" borderId="5" xfId="0" applyNumberFormat="1" applyFont="1" applyBorder="1" applyAlignment="1">
      <alignment horizontal="center" vertical="center" wrapText="1"/>
    </xf>
    <xf numFmtId="175" fontId="14" fillId="0" borderId="5" xfId="0" applyNumberFormat="1" applyFont="1" applyBorder="1" applyAlignment="1">
      <alignment horizontal="center"/>
    </xf>
    <xf numFmtId="175" fontId="14" fillId="0" borderId="19" xfId="0" applyNumberFormat="1" applyFont="1" applyBorder="1" applyAlignment="1">
      <alignment horizontal="center"/>
    </xf>
    <xf numFmtId="175" fontId="14" fillId="0" borderId="13" xfId="0" applyNumberFormat="1" applyFont="1" applyBorder="1" applyAlignment="1">
      <alignment horizontal="center"/>
    </xf>
    <xf numFmtId="14" fontId="6" fillId="0" borderId="19" xfId="0" applyNumberFormat="1" applyFont="1" applyBorder="1" applyAlignment="1">
      <alignment horizontal="center" vertical="center" wrapText="1"/>
    </xf>
    <xf numFmtId="14" fontId="26" fillId="0" borderId="0" xfId="0" applyNumberFormat="1" applyFont="1" applyAlignment="1">
      <alignment horizontal="center"/>
    </xf>
    <xf numFmtId="3" fontId="0" fillId="0" borderId="0" xfId="0" applyNumberFormat="1" applyAlignment="1">
      <alignment vertical="center" wrapText="1"/>
    </xf>
    <xf numFmtId="182" fontId="0" fillId="0" borderId="0" xfId="0" applyNumberFormat="1" applyAlignment="1">
      <alignment vertical="center" wrapText="1"/>
    </xf>
    <xf numFmtId="165" fontId="14" fillId="0" borderId="0" xfId="164" applyNumberFormat="1" applyFont="1" applyFill="1" applyBorder="1" applyAlignment="1">
      <alignment horizontal="center"/>
    </xf>
    <xf numFmtId="14" fontId="6" fillId="0" borderId="7" xfId="0" applyNumberFormat="1" applyFont="1" applyBorder="1" applyAlignment="1">
      <alignment horizontal="center"/>
    </xf>
    <xf numFmtId="169" fontId="6" fillId="0" borderId="7" xfId="164" applyFont="1" applyFill="1" applyBorder="1"/>
    <xf numFmtId="179" fontId="41" fillId="0" borderId="7" xfId="164" applyNumberFormat="1" applyFont="1" applyFill="1" applyBorder="1" applyAlignment="1">
      <alignment vertical="center"/>
    </xf>
    <xf numFmtId="179" fontId="23" fillId="0" borderId="0" xfId="164" applyNumberFormat="1" applyFont="1"/>
    <xf numFmtId="10" fontId="23" fillId="0" borderId="0" xfId="0" applyNumberFormat="1" applyFont="1"/>
    <xf numFmtId="0" fontId="23" fillId="0" borderId="0" xfId="0" applyFont="1"/>
    <xf numFmtId="179" fontId="6" fillId="0" borderId="7" xfId="164" applyNumberFormat="1" applyFont="1" applyFill="1" applyBorder="1" applyAlignment="1">
      <alignment horizontal="center" vertical="center"/>
    </xf>
    <xf numFmtId="179" fontId="6" fillId="0" borderId="13" xfId="164" applyNumberFormat="1" applyFont="1" applyFill="1" applyBorder="1" applyAlignment="1">
      <alignment vertical="center"/>
    </xf>
    <xf numFmtId="0" fontId="6" fillId="0" borderId="7" xfId="0" applyFont="1" applyBorder="1" applyAlignment="1">
      <alignment horizontal="center" vertical="center" wrapText="1"/>
    </xf>
    <xf numFmtId="3" fontId="6" fillId="0" borderId="13" xfId="0" applyNumberFormat="1" applyFont="1" applyBorder="1" applyAlignment="1">
      <alignment vertical="center" wrapText="1"/>
    </xf>
    <xf numFmtId="3" fontId="6" fillId="0" borderId="18" xfId="0" applyNumberFormat="1" applyFont="1" applyBorder="1" applyAlignment="1">
      <alignment vertical="center" wrapText="1"/>
    </xf>
    <xf numFmtId="0" fontId="6" fillId="0" borderId="18" xfId="0" applyFont="1" applyBorder="1" applyAlignment="1">
      <alignment vertical="center"/>
    </xf>
    <xf numFmtId="3" fontId="31" fillId="10" borderId="5" xfId="164" applyNumberFormat="1" applyFont="1" applyFill="1" applyBorder="1" applyAlignment="1">
      <alignment horizontal="center" vertical="center" wrapText="1"/>
    </xf>
    <xf numFmtId="0" fontId="17" fillId="0" borderId="0" xfId="0" applyFont="1" applyAlignment="1">
      <alignment vertical="center"/>
    </xf>
    <xf numFmtId="169" fontId="14" fillId="0" borderId="0" xfId="164" applyFont="1" applyAlignment="1">
      <alignment horizontal="left" vertical="center"/>
    </xf>
    <xf numFmtId="169" fontId="15" fillId="0" borderId="0" xfId="164" applyFont="1" applyAlignment="1">
      <alignment vertical="center"/>
    </xf>
    <xf numFmtId="169" fontId="14" fillId="0" borderId="0" xfId="164" quotePrefix="1" applyFont="1" applyAlignment="1">
      <alignment horizontal="left" vertical="center"/>
    </xf>
    <xf numFmtId="0" fontId="14" fillId="0" borderId="0" xfId="0" applyFont="1" applyAlignment="1">
      <alignment horizontal="left" vertical="center"/>
    </xf>
    <xf numFmtId="0" fontId="11" fillId="0" borderId="0" xfId="0" applyFont="1" applyAlignment="1">
      <alignment horizontal="left" vertical="center"/>
    </xf>
    <xf numFmtId="0" fontId="0" fillId="0" borderId="0" xfId="0" applyAlignment="1">
      <alignment vertical="center"/>
    </xf>
    <xf numFmtId="0" fontId="15" fillId="0" borderId="0" xfId="305" applyFont="1" applyAlignment="1">
      <alignment vertical="center" wrapText="1"/>
    </xf>
    <xf numFmtId="0" fontId="14" fillId="0" borderId="0" xfId="0" applyFont="1" applyAlignment="1">
      <alignment vertical="center"/>
    </xf>
    <xf numFmtId="0" fontId="15" fillId="0" borderId="0" xfId="0" applyFont="1" applyAlignment="1">
      <alignment vertical="center"/>
    </xf>
    <xf numFmtId="169" fontId="14" fillId="0" borderId="0" xfId="164" applyFont="1" applyAlignment="1">
      <alignment vertical="center"/>
    </xf>
    <xf numFmtId="169" fontId="14" fillId="0" borderId="0" xfId="164" quotePrefix="1" applyFont="1" applyAlignment="1">
      <alignment vertical="center"/>
    </xf>
    <xf numFmtId="9" fontId="6" fillId="0" borderId="7" xfId="0" applyNumberFormat="1" applyFont="1" applyBorder="1" applyAlignment="1">
      <alignment horizontal="center"/>
    </xf>
    <xf numFmtId="1" fontId="6" fillId="0" borderId="7" xfId="398" applyNumberFormat="1" applyFont="1" applyBorder="1"/>
    <xf numFmtId="179" fontId="6" fillId="0" borderId="7" xfId="0" applyNumberFormat="1" applyFont="1" applyBorder="1" applyAlignment="1">
      <alignment vertical="center" wrapText="1"/>
    </xf>
    <xf numFmtId="164" fontId="6" fillId="0" borderId="7" xfId="0" applyNumberFormat="1" applyFont="1" applyBorder="1" applyProtection="1">
      <protection locked="0"/>
    </xf>
    <xf numFmtId="178" fontId="6" fillId="0" borderId="7" xfId="0" applyNumberFormat="1" applyFont="1" applyBorder="1" applyAlignment="1">
      <alignment vertical="center"/>
    </xf>
    <xf numFmtId="14" fontId="6" fillId="0" borderId="7" xfId="0" applyNumberFormat="1" applyFont="1" applyBorder="1" applyAlignment="1">
      <alignment vertical="center" wrapText="1"/>
    </xf>
    <xf numFmtId="183" fontId="6" fillId="0" borderId="0" xfId="164" applyNumberFormat="1" applyFont="1" applyAlignment="1">
      <alignment vertical="center"/>
    </xf>
    <xf numFmtId="183" fontId="6" fillId="0" borderId="7" xfId="0" applyNumberFormat="1" applyFont="1" applyBorder="1" applyAlignment="1" applyProtection="1">
      <alignment vertical="center"/>
      <protection locked="0"/>
    </xf>
    <xf numFmtId="183" fontId="14" fillId="0" borderId="7" xfId="164" applyNumberFormat="1" applyFont="1" applyFill="1" applyBorder="1" applyAlignment="1">
      <alignment vertical="center" wrapText="1"/>
    </xf>
    <xf numFmtId="183" fontId="6" fillId="0" borderId="7" xfId="164" applyNumberFormat="1" applyFont="1" applyFill="1" applyBorder="1" applyAlignment="1">
      <alignment vertical="center"/>
    </xf>
    <xf numFmtId="183" fontId="6" fillId="0" borderId="13" xfId="0" applyNumberFormat="1" applyFont="1" applyBorder="1" applyAlignment="1">
      <alignment vertical="center" wrapText="1"/>
    </xf>
    <xf numFmtId="183" fontId="6" fillId="0" borderId="18" xfId="0" applyNumberFormat="1" applyFont="1" applyBorder="1" applyAlignment="1">
      <alignment vertical="center" wrapText="1"/>
    </xf>
    <xf numFmtId="183" fontId="6" fillId="0" borderId="7" xfId="0" applyNumberFormat="1" applyFont="1" applyBorder="1" applyAlignment="1">
      <alignment vertical="center"/>
    </xf>
    <xf numFmtId="183" fontId="6" fillId="0" borderId="7" xfId="0" applyNumberFormat="1" applyFont="1" applyBorder="1" applyAlignment="1">
      <alignment vertical="center" wrapText="1"/>
    </xf>
    <xf numFmtId="183" fontId="6" fillId="0" borderId="7" xfId="164" applyNumberFormat="1" applyFont="1" applyFill="1" applyBorder="1" applyAlignment="1">
      <alignment vertical="center" wrapText="1"/>
    </xf>
    <xf numFmtId="183" fontId="6" fillId="0" borderId="13" xfId="164" applyNumberFormat="1" applyFont="1" applyFill="1" applyBorder="1" applyAlignment="1">
      <alignment vertical="center" wrapText="1"/>
    </xf>
    <xf numFmtId="183" fontId="6" fillId="0" borderId="18" xfId="164" applyNumberFormat="1" applyFont="1" applyFill="1" applyBorder="1" applyAlignment="1">
      <alignment vertical="center" wrapText="1"/>
    </xf>
    <xf numFmtId="183" fontId="7" fillId="0" borderId="0" xfId="0" applyNumberFormat="1" applyFont="1" applyAlignment="1">
      <alignment vertical="center"/>
    </xf>
    <xf numFmtId="183" fontId="0" fillId="0" borderId="0" xfId="0" applyNumberFormat="1" applyAlignment="1">
      <alignment vertical="center"/>
    </xf>
    <xf numFmtId="183" fontId="7" fillId="0" borderId="20" xfId="0" applyNumberFormat="1" applyFont="1" applyBorder="1" applyAlignment="1">
      <alignment vertical="center"/>
    </xf>
    <xf numFmtId="183" fontId="7" fillId="0" borderId="0" xfId="164" applyNumberFormat="1" applyFont="1" applyBorder="1" applyAlignment="1">
      <alignment vertical="center"/>
    </xf>
    <xf numFmtId="183" fontId="6" fillId="0" borderId="0" xfId="0" applyNumberFormat="1" applyFont="1" applyAlignment="1">
      <alignment vertical="center"/>
    </xf>
    <xf numFmtId="183" fontId="31" fillId="10" borderId="5" xfId="164" applyNumberFormat="1" applyFont="1" applyFill="1" applyBorder="1" applyAlignment="1">
      <alignment vertical="center" wrapText="1"/>
    </xf>
    <xf numFmtId="183" fontId="11" fillId="0" borderId="0" xfId="0" applyNumberFormat="1" applyFont="1" applyAlignment="1">
      <alignment vertical="center"/>
    </xf>
    <xf numFmtId="183" fontId="14" fillId="0" borderId="0" xfId="0" applyNumberFormat="1" applyFont="1" applyAlignment="1">
      <alignment vertical="center"/>
    </xf>
    <xf numFmtId="183" fontId="15" fillId="0" borderId="0" xfId="305" applyNumberFormat="1" applyFont="1" applyAlignment="1">
      <alignment vertical="center" wrapText="1"/>
    </xf>
    <xf numFmtId="3" fontId="31" fillId="10" borderId="4" xfId="164" applyNumberFormat="1" applyFont="1" applyFill="1" applyBorder="1" applyAlignment="1">
      <alignment horizontal="center" vertical="center" wrapText="1"/>
    </xf>
    <xf numFmtId="3" fontId="14" fillId="0" borderId="21" xfId="164" applyNumberFormat="1" applyFont="1" applyFill="1" applyBorder="1" applyAlignment="1">
      <alignment horizontal="center" vertical="center" wrapText="1"/>
    </xf>
    <xf numFmtId="14" fontId="6" fillId="0" borderId="22" xfId="0" applyNumberFormat="1" applyFont="1" applyBorder="1" applyAlignment="1">
      <alignment horizontal="center"/>
    </xf>
    <xf numFmtId="3" fontId="6" fillId="0" borderId="23" xfId="0" applyNumberFormat="1" applyFont="1" applyBorder="1" applyAlignment="1">
      <alignment horizontal="center" vertical="center" wrapText="1"/>
    </xf>
    <xf numFmtId="3" fontId="6" fillId="0" borderId="24" xfId="0" applyNumberFormat="1" applyFont="1" applyBorder="1" applyAlignment="1">
      <alignment horizontal="center" vertical="center" wrapText="1"/>
    </xf>
    <xf numFmtId="3" fontId="6" fillId="0" borderId="21" xfId="0" applyNumberFormat="1" applyFont="1" applyBorder="1" applyAlignment="1">
      <alignment horizontal="center" vertical="center"/>
    </xf>
    <xf numFmtId="3" fontId="6" fillId="0" borderId="21" xfId="0" applyNumberFormat="1" applyFont="1" applyBorder="1" applyAlignment="1">
      <alignment horizontal="center" vertical="center" wrapText="1"/>
    </xf>
    <xf numFmtId="1" fontId="6" fillId="0" borderId="19" xfId="398" applyNumberFormat="1" applyFont="1" applyBorder="1"/>
    <xf numFmtId="179" fontId="6" fillId="0" borderId="19" xfId="164" applyNumberFormat="1" applyFont="1" applyFill="1" applyBorder="1"/>
    <xf numFmtId="9" fontId="6" fillId="0" borderId="19" xfId="0" applyNumberFormat="1" applyFont="1" applyBorder="1" applyAlignment="1">
      <alignment horizontal="center"/>
    </xf>
    <xf numFmtId="14" fontId="6" fillId="0" borderId="19" xfId="0" applyNumberFormat="1" applyFont="1" applyBorder="1" applyAlignment="1">
      <alignment horizontal="center" vertical="center"/>
    </xf>
    <xf numFmtId="14" fontId="6" fillId="0" borderId="19" xfId="0" applyNumberFormat="1" applyFont="1" applyBorder="1" applyAlignment="1">
      <alignment vertical="center" wrapText="1"/>
    </xf>
    <xf numFmtId="0" fontId="6" fillId="0" borderId="19" xfId="0" applyFont="1" applyBorder="1" applyAlignment="1">
      <alignment horizontal="center"/>
    </xf>
    <xf numFmtId="179" fontId="6" fillId="0" borderId="19" xfId="164" applyNumberFormat="1" applyFont="1" applyFill="1" applyBorder="1" applyAlignment="1">
      <alignment horizontal="center" vertical="center" wrapText="1"/>
    </xf>
    <xf numFmtId="183" fontId="6" fillId="0" borderId="19" xfId="164" applyNumberFormat="1" applyFont="1" applyFill="1" applyBorder="1" applyAlignment="1">
      <alignment vertical="center"/>
    </xf>
    <xf numFmtId="14" fontId="6" fillId="0" borderId="25" xfId="0" applyNumberFormat="1" applyFont="1" applyBorder="1" applyAlignment="1">
      <alignment horizontal="center"/>
    </xf>
    <xf numFmtId="10" fontId="7" fillId="0" borderId="20" xfId="405" applyNumberFormat="1" applyFont="1" applyBorder="1" applyAlignment="1">
      <alignment vertical="center"/>
    </xf>
    <xf numFmtId="0" fontId="6" fillId="0" borderId="13" xfId="0" applyFont="1" applyBorder="1" applyAlignment="1">
      <alignment vertical="center" wrapText="1"/>
    </xf>
    <xf numFmtId="179" fontId="6" fillId="0" borderId="13" xfId="164" applyNumberFormat="1" applyFont="1" applyFill="1" applyBorder="1" applyAlignment="1">
      <alignment horizontal="center" vertical="center" wrapText="1"/>
    </xf>
    <xf numFmtId="9" fontId="6" fillId="0" borderId="13" xfId="0" applyNumberFormat="1" applyFont="1" applyBorder="1" applyAlignment="1">
      <alignment horizontal="center"/>
    </xf>
    <xf numFmtId="14" fontId="6" fillId="0" borderId="13" xfId="0" applyNumberFormat="1" applyFont="1" applyBorder="1" applyAlignment="1">
      <alignment horizontal="center" vertical="center" wrapText="1"/>
    </xf>
    <xf numFmtId="14" fontId="6" fillId="0" borderId="13" xfId="0" applyNumberFormat="1" applyFont="1" applyBorder="1" applyAlignment="1">
      <alignment horizontal="center"/>
    </xf>
    <xf numFmtId="0" fontId="6" fillId="0" borderId="13" xfId="0" applyFont="1" applyBorder="1" applyAlignment="1">
      <alignment horizontal="center"/>
    </xf>
    <xf numFmtId="14" fontId="6" fillId="0" borderId="26" xfId="0" applyNumberFormat="1" applyFont="1" applyBorder="1" applyAlignment="1">
      <alignment horizontal="center"/>
    </xf>
    <xf numFmtId="179" fontId="6" fillId="0" borderId="13" xfId="164" applyNumberFormat="1" applyFont="1" applyFill="1" applyBorder="1" applyAlignment="1">
      <alignment horizontal="center" vertical="center"/>
    </xf>
    <xf numFmtId="14" fontId="6" fillId="0" borderId="13" xfId="0" applyNumberFormat="1" applyFont="1" applyBorder="1" applyAlignment="1">
      <alignment vertical="center"/>
    </xf>
    <xf numFmtId="183" fontId="6" fillId="0" borderId="13" xfId="164" applyNumberFormat="1" applyFont="1" applyFill="1" applyBorder="1" applyAlignment="1">
      <alignment vertical="center"/>
    </xf>
    <xf numFmtId="1" fontId="6" fillId="0" borderId="13" xfId="398" applyNumberFormat="1" applyFont="1" applyBorder="1"/>
    <xf numFmtId="0" fontId="6" fillId="0" borderId="13" xfId="0" applyFont="1" applyBorder="1" applyAlignment="1">
      <alignment vertical="center"/>
    </xf>
    <xf numFmtId="179" fontId="41" fillId="0" borderId="13" xfId="164" applyNumberFormat="1" applyFont="1" applyFill="1" applyBorder="1" applyAlignment="1">
      <alignment vertical="center"/>
    </xf>
    <xf numFmtId="0" fontId="6" fillId="0" borderId="18" xfId="0" applyFont="1" applyBorder="1" applyAlignment="1">
      <alignment vertical="center" wrapText="1"/>
    </xf>
    <xf numFmtId="179" fontId="6" fillId="0" borderId="18" xfId="164" applyNumberFormat="1" applyFont="1" applyFill="1" applyBorder="1" applyAlignment="1">
      <alignment horizontal="center" vertical="center" wrapText="1"/>
    </xf>
    <xf numFmtId="9" fontId="6" fillId="0" borderId="18" xfId="0" applyNumberFormat="1" applyFont="1" applyBorder="1" applyAlignment="1">
      <alignment horizontal="center"/>
    </xf>
    <xf numFmtId="14" fontId="6" fillId="0" borderId="18" xfId="0" applyNumberFormat="1" applyFont="1" applyBorder="1" applyAlignment="1">
      <alignment horizontal="center"/>
    </xf>
    <xf numFmtId="0" fontId="6" fillId="0" borderId="18" xfId="0" applyFont="1" applyBorder="1" applyAlignment="1">
      <alignment horizontal="center"/>
    </xf>
    <xf numFmtId="14" fontId="6" fillId="0" borderId="27" xfId="0" applyNumberFormat="1" applyFont="1" applyBorder="1" applyAlignment="1">
      <alignment horizontal="center"/>
    </xf>
    <xf numFmtId="179" fontId="6" fillId="0" borderId="18" xfId="164" applyNumberFormat="1" applyFont="1" applyFill="1" applyBorder="1" applyAlignment="1">
      <alignment horizontal="center" vertical="center"/>
    </xf>
    <xf numFmtId="14" fontId="6" fillId="0" borderId="18" xfId="0" applyNumberFormat="1" applyFont="1" applyBorder="1" applyAlignment="1">
      <alignment vertical="center"/>
    </xf>
    <xf numFmtId="183" fontId="6" fillId="0" borderId="18" xfId="164" applyNumberFormat="1" applyFont="1" applyFill="1" applyBorder="1" applyAlignment="1">
      <alignment vertical="center"/>
    </xf>
    <xf numFmtId="1" fontId="6" fillId="0" borderId="18" xfId="398" applyNumberFormat="1" applyFont="1" applyBorder="1"/>
    <xf numFmtId="179" fontId="41" fillId="0" borderId="18" xfId="164" applyNumberFormat="1" applyFont="1" applyFill="1" applyBorder="1" applyAlignment="1">
      <alignment vertical="center"/>
    </xf>
    <xf numFmtId="1" fontId="6" fillId="0" borderId="28" xfId="398" applyNumberFormat="1" applyFont="1" applyBorder="1"/>
    <xf numFmtId="179" fontId="6" fillId="0" borderId="28" xfId="164" applyNumberFormat="1" applyFont="1" applyFill="1" applyBorder="1"/>
    <xf numFmtId="9" fontId="6" fillId="0" borderId="28" xfId="0" applyNumberFormat="1" applyFont="1" applyBorder="1" applyAlignment="1">
      <alignment horizontal="center"/>
    </xf>
    <xf numFmtId="14" fontId="6" fillId="0" borderId="28" xfId="0" applyNumberFormat="1" applyFont="1" applyBorder="1" applyAlignment="1">
      <alignment horizontal="center" vertical="center"/>
    </xf>
    <xf numFmtId="14" fontId="6" fillId="0" borderId="28" xfId="0" applyNumberFormat="1" applyFont="1" applyBorder="1" applyAlignment="1">
      <alignment vertical="center" wrapText="1"/>
    </xf>
    <xf numFmtId="0" fontId="6" fillId="0" borderId="28" xfId="0" applyFont="1" applyBorder="1" applyAlignment="1">
      <alignment horizontal="center"/>
    </xf>
    <xf numFmtId="179" fontId="6" fillId="0" borderId="28" xfId="164" applyNumberFormat="1" applyFont="1" applyFill="1" applyBorder="1" applyAlignment="1">
      <alignment horizontal="center" vertical="center" wrapText="1"/>
    </xf>
    <xf numFmtId="183" fontId="6" fillId="0" borderId="28" xfId="164" applyNumberFormat="1" applyFont="1" applyFill="1" applyBorder="1" applyAlignment="1">
      <alignment vertical="center"/>
    </xf>
    <xf numFmtId="14" fontId="6" fillId="0" borderId="29" xfId="0" applyNumberFormat="1" applyFont="1" applyBorder="1" applyAlignment="1">
      <alignment horizontal="center"/>
    </xf>
    <xf numFmtId="3" fontId="14" fillId="0" borderId="30" xfId="164" applyNumberFormat="1" applyFont="1" applyFill="1" applyBorder="1" applyAlignment="1">
      <alignment horizontal="center" vertical="center" wrapText="1"/>
    </xf>
    <xf numFmtId="3" fontId="14" fillId="0" borderId="19" xfId="164" applyNumberFormat="1" applyFont="1" applyFill="1" applyBorder="1" applyAlignment="1">
      <alignment vertical="center" wrapText="1"/>
    </xf>
    <xf numFmtId="179" fontId="14" fillId="0" borderId="19" xfId="164" applyNumberFormat="1" applyFont="1" applyFill="1" applyBorder="1" applyAlignment="1">
      <alignment vertical="center" wrapText="1"/>
    </xf>
    <xf numFmtId="164" fontId="6" fillId="0" borderId="19" xfId="0" applyNumberFormat="1" applyFont="1" applyBorder="1" applyProtection="1">
      <protection locked="0"/>
    </xf>
    <xf numFmtId="14" fontId="6" fillId="0" borderId="19" xfId="0" applyNumberFormat="1" applyFont="1" applyBorder="1" applyAlignment="1">
      <alignment vertical="center"/>
    </xf>
    <xf numFmtId="183" fontId="6" fillId="0" borderId="19" xfId="0" applyNumberFormat="1" applyFont="1" applyBorder="1" applyAlignment="1" applyProtection="1">
      <alignment vertical="center"/>
      <protection locked="0"/>
    </xf>
    <xf numFmtId="183" fontId="14" fillId="0" borderId="19" xfId="164" applyNumberFormat="1" applyFont="1" applyFill="1" applyBorder="1" applyAlignment="1">
      <alignment vertical="center" wrapText="1"/>
    </xf>
    <xf numFmtId="179" fontId="6" fillId="0" borderId="5" xfId="164" applyNumberFormat="1" applyFont="1" applyFill="1" applyBorder="1" applyAlignment="1">
      <alignment horizontal="center" vertical="center"/>
    </xf>
    <xf numFmtId="9" fontId="6" fillId="0" borderId="5" xfId="0" applyNumberFormat="1" applyFont="1" applyBorder="1" applyAlignment="1">
      <alignment horizontal="center"/>
    </xf>
    <xf numFmtId="14" fontId="6" fillId="0" borderId="5" xfId="0" applyNumberFormat="1" applyFont="1" applyBorder="1" applyAlignment="1">
      <alignment vertical="center"/>
    </xf>
    <xf numFmtId="0" fontId="6" fillId="0" borderId="5" xfId="0" applyFont="1" applyBorder="1" applyAlignment="1">
      <alignment horizontal="center"/>
    </xf>
    <xf numFmtId="183" fontId="6" fillId="0" borderId="5" xfId="164" applyNumberFormat="1" applyFont="1" applyFill="1" applyBorder="1" applyAlignment="1">
      <alignment vertical="center"/>
    </xf>
    <xf numFmtId="14" fontId="6" fillId="0" borderId="6" xfId="0" applyNumberFormat="1" applyFont="1" applyBorder="1" applyAlignment="1">
      <alignment horizontal="center"/>
    </xf>
    <xf numFmtId="179" fontId="6" fillId="0" borderId="19" xfId="164" applyNumberFormat="1" applyFont="1" applyFill="1" applyBorder="1" applyAlignment="1">
      <alignment horizontal="center" vertical="center"/>
    </xf>
    <xf numFmtId="1" fontId="6" fillId="0" borderId="5" xfId="398" applyNumberFormat="1" applyFont="1" applyBorder="1"/>
    <xf numFmtId="179" fontId="6" fillId="0" borderId="5" xfId="164" applyNumberFormat="1" applyFont="1" applyFill="1" applyBorder="1" applyAlignment="1">
      <alignment vertical="center"/>
    </xf>
    <xf numFmtId="0" fontId="6" fillId="0" borderId="5" xfId="0" applyFont="1" applyBorder="1" applyAlignment="1">
      <alignment vertical="center"/>
    </xf>
    <xf numFmtId="179" fontId="6" fillId="0" borderId="19" xfId="164" applyNumberFormat="1" applyFont="1" applyFill="1" applyBorder="1" applyAlignment="1">
      <alignment vertical="center"/>
    </xf>
    <xf numFmtId="0" fontId="6" fillId="0" borderId="19" xfId="0" applyFont="1" applyBorder="1" applyAlignment="1">
      <alignment vertical="center"/>
    </xf>
    <xf numFmtId="179" fontId="6" fillId="0" borderId="5" xfId="164" applyNumberFormat="1" applyFont="1" applyFill="1" applyBorder="1" applyAlignment="1">
      <alignment vertical="center" wrapText="1"/>
    </xf>
    <xf numFmtId="14" fontId="6" fillId="0" borderId="5" xfId="0" applyNumberFormat="1" applyFont="1" applyBorder="1" applyAlignment="1">
      <alignment vertical="center" wrapText="1"/>
    </xf>
    <xf numFmtId="0" fontId="6" fillId="0" borderId="5" xfId="0" applyFont="1" applyBorder="1" applyAlignment="1">
      <alignment vertical="center" wrapText="1"/>
    </xf>
    <xf numFmtId="183" fontId="6" fillId="0" borderId="5" xfId="164" applyNumberFormat="1" applyFont="1" applyFill="1" applyBorder="1" applyAlignment="1">
      <alignment vertical="center" wrapText="1"/>
    </xf>
    <xf numFmtId="0" fontId="68" fillId="0" borderId="7" xfId="0" applyFont="1" applyBorder="1" applyAlignment="1">
      <alignment horizontal="center"/>
    </xf>
    <xf numFmtId="0" fontId="68" fillId="0" borderId="7" xfId="0" applyFont="1" applyBorder="1"/>
    <xf numFmtId="0" fontId="68" fillId="0" borderId="7" xfId="0" applyFont="1" applyBorder="1" applyAlignment="1">
      <alignment wrapText="1"/>
    </xf>
    <xf numFmtId="14" fontId="68" fillId="0" borderId="7" xfId="83" applyNumberFormat="1" applyFont="1" applyFill="1" applyBorder="1" applyAlignment="1"/>
    <xf numFmtId="0" fontId="71" fillId="26" borderId="0" xfId="0" applyFont="1" applyFill="1"/>
    <xf numFmtId="0" fontId="71" fillId="0" borderId="0" xfId="0" applyFont="1"/>
    <xf numFmtId="177" fontId="71" fillId="0" borderId="0" xfId="83" applyNumberFormat="1" applyFont="1"/>
    <xf numFmtId="3" fontId="72" fillId="26" borderId="0" xfId="0" applyNumberFormat="1" applyFont="1" applyFill="1" applyAlignment="1">
      <alignment horizontal="center" vertical="center" wrapText="1"/>
    </xf>
    <xf numFmtId="3" fontId="72" fillId="0" borderId="0" xfId="0" applyNumberFormat="1" applyFont="1" applyAlignment="1">
      <alignment vertical="center" wrapText="1"/>
    </xf>
    <xf numFmtId="3" fontId="72" fillId="26" borderId="0" xfId="0" quotePrefix="1" applyNumberFormat="1" applyFont="1" applyFill="1" applyAlignment="1">
      <alignment horizontal="center" vertical="center" wrapText="1"/>
    </xf>
    <xf numFmtId="3" fontId="72" fillId="0" borderId="0" xfId="0" quotePrefix="1" applyNumberFormat="1" applyFont="1" applyAlignment="1">
      <alignment vertical="center" wrapText="1"/>
    </xf>
    <xf numFmtId="3" fontId="72" fillId="0" borderId="0" xfId="0" applyNumberFormat="1" applyFont="1" applyAlignment="1">
      <alignment horizontal="center" vertical="center" wrapText="1"/>
    </xf>
    <xf numFmtId="177" fontId="72" fillId="0" borderId="0" xfId="83" applyNumberFormat="1" applyFont="1" applyAlignment="1">
      <alignment horizontal="center" vertical="center" wrapText="1"/>
    </xf>
    <xf numFmtId="0" fontId="73" fillId="26" borderId="0" xfId="305" applyFont="1" applyFill="1"/>
    <xf numFmtId="0" fontId="73" fillId="26" borderId="7" xfId="305" applyFont="1" applyFill="1" applyBorder="1" applyAlignment="1">
      <alignment horizontal="center" vertical="center"/>
    </xf>
    <xf numFmtId="177" fontId="71" fillId="0" borderId="0" xfId="83" applyNumberFormat="1" applyFont="1" applyFill="1"/>
    <xf numFmtId="0" fontId="73" fillId="26" borderId="7" xfId="305" applyFont="1" applyFill="1" applyBorder="1" applyAlignment="1">
      <alignment horizontal="left"/>
    </xf>
    <xf numFmtId="0" fontId="73" fillId="26" borderId="0" xfId="305" applyFont="1" applyFill="1" applyAlignment="1">
      <alignment horizontal="center" vertical="center"/>
    </xf>
    <xf numFmtId="0" fontId="73" fillId="26" borderId="0" xfId="305" applyFont="1" applyFill="1" applyAlignment="1">
      <alignment horizontal="left"/>
    </xf>
    <xf numFmtId="1" fontId="71" fillId="26" borderId="0" xfId="305" applyNumberFormat="1" applyFont="1" applyFill="1" applyAlignment="1">
      <alignment horizontal="center"/>
    </xf>
    <xf numFmtId="0" fontId="73" fillId="26" borderId="0" xfId="305" applyFont="1" applyFill="1" applyAlignment="1">
      <alignment horizontal="center"/>
    </xf>
    <xf numFmtId="0" fontId="73" fillId="26" borderId="0" xfId="0" applyFont="1" applyFill="1"/>
    <xf numFmtId="165" fontId="73" fillId="26" borderId="0" xfId="180" applyFont="1" applyFill="1" applyBorder="1"/>
    <xf numFmtId="0" fontId="71" fillId="12" borderId="0" xfId="0" applyFont="1" applyFill="1"/>
    <xf numFmtId="0" fontId="74" fillId="26" borderId="0" xfId="0" applyFont="1" applyFill="1" applyAlignment="1">
      <alignment horizontal="left"/>
    </xf>
    <xf numFmtId="0" fontId="71" fillId="0" borderId="49" xfId="0" applyFont="1" applyBorder="1"/>
    <xf numFmtId="0" fontId="71" fillId="0" borderId="51" xfId="0" applyFont="1" applyBorder="1"/>
    <xf numFmtId="0" fontId="72" fillId="26" borderId="0" xfId="0" applyFont="1" applyFill="1"/>
    <xf numFmtId="0" fontId="71" fillId="12" borderId="0" xfId="0" applyFont="1" applyFill="1" applyAlignment="1">
      <alignment horizontal="left"/>
    </xf>
    <xf numFmtId="169" fontId="71" fillId="0" borderId="0" xfId="164" applyFont="1" applyAlignment="1">
      <alignment horizontal="left"/>
    </xf>
    <xf numFmtId="177" fontId="73" fillId="0" borderId="0" xfId="83" applyNumberFormat="1" applyFont="1" applyAlignment="1">
      <alignment horizontal="left"/>
    </xf>
    <xf numFmtId="0" fontId="72" fillId="0" borderId="52" xfId="0" applyFont="1" applyBorder="1"/>
    <xf numFmtId="0" fontId="72" fillId="26" borderId="0" xfId="0" applyFont="1" applyFill="1" applyAlignment="1">
      <alignment vertical="center"/>
    </xf>
    <xf numFmtId="0" fontId="73" fillId="12" borderId="0" xfId="0" applyFont="1" applyFill="1" applyAlignment="1">
      <alignment horizontal="left"/>
    </xf>
    <xf numFmtId="169" fontId="73" fillId="0" borderId="0" xfId="164" applyFont="1" applyAlignment="1">
      <alignment horizontal="left"/>
    </xf>
    <xf numFmtId="3" fontId="72" fillId="26" borderId="0" xfId="0" applyNumberFormat="1" applyFont="1" applyFill="1" applyAlignment="1">
      <alignment horizontal="left" vertical="center"/>
    </xf>
    <xf numFmtId="0" fontId="72" fillId="0" borderId="0" xfId="0" applyFont="1"/>
    <xf numFmtId="0" fontId="72" fillId="26" borderId="0" xfId="0" applyFont="1" applyFill="1" applyAlignment="1">
      <alignment horizontal="left" vertical="center"/>
    </xf>
    <xf numFmtId="0" fontId="73" fillId="26" borderId="0" xfId="0" applyFont="1" applyFill="1" applyAlignment="1">
      <alignment horizontal="left"/>
    </xf>
    <xf numFmtId="0" fontId="71" fillId="26" borderId="0" xfId="0" applyFont="1" applyFill="1" applyAlignment="1">
      <alignment horizontal="left" vertical="center"/>
    </xf>
    <xf numFmtId="169" fontId="73" fillId="26" borderId="0" xfId="164" applyFont="1" applyFill="1" applyAlignment="1">
      <alignment horizontal="left"/>
    </xf>
    <xf numFmtId="0" fontId="73" fillId="0" borderId="0" xfId="0" applyFont="1" applyAlignment="1">
      <alignment horizontal="left"/>
    </xf>
    <xf numFmtId="49" fontId="69" fillId="0" borderId="7" xfId="0" applyNumberFormat="1" applyFont="1" applyBorder="1" applyAlignment="1">
      <alignment horizontal="left" vertical="center"/>
    </xf>
    <xf numFmtId="49" fontId="69" fillId="0" borderId="0" xfId="0" applyNumberFormat="1" applyFont="1" applyAlignment="1">
      <alignment horizontal="left" vertical="center"/>
    </xf>
    <xf numFmtId="1" fontId="71" fillId="26" borderId="7" xfId="305" applyNumberFormat="1" applyFont="1" applyFill="1" applyBorder="1" applyAlignment="1">
      <alignment horizontal="right"/>
    </xf>
    <xf numFmtId="185" fontId="71" fillId="26" borderId="0" xfId="164" applyNumberFormat="1" applyFont="1" applyFill="1"/>
    <xf numFmtId="185" fontId="71" fillId="26" borderId="0" xfId="0" applyNumberFormat="1" applyFont="1" applyFill="1"/>
    <xf numFmtId="185" fontId="72" fillId="26" borderId="0" xfId="164" applyNumberFormat="1" applyFont="1" applyFill="1" applyAlignment="1">
      <alignment horizontal="center" vertical="center" wrapText="1"/>
    </xf>
    <xf numFmtId="185" fontId="72" fillId="26" borderId="0" xfId="0" applyNumberFormat="1" applyFont="1" applyFill="1" applyAlignment="1">
      <alignment horizontal="center" vertical="center" wrapText="1"/>
    </xf>
    <xf numFmtId="185" fontId="74" fillId="26" borderId="0" xfId="164" applyNumberFormat="1" applyFont="1" applyFill="1" applyAlignment="1">
      <alignment horizontal="right" vertical="center"/>
    </xf>
    <xf numFmtId="185" fontId="69" fillId="0" borderId="0" xfId="0" applyNumberFormat="1" applyFont="1" applyAlignment="1">
      <alignment horizontal="right" vertical="center"/>
    </xf>
    <xf numFmtId="185" fontId="73" fillId="26" borderId="0" xfId="305" applyNumberFormat="1" applyFont="1" applyFill="1" applyAlignment="1">
      <alignment horizontal="center"/>
    </xf>
    <xf numFmtId="185" fontId="74" fillId="26" borderId="0" xfId="164" applyNumberFormat="1" applyFont="1" applyFill="1" applyBorder="1"/>
    <xf numFmtId="185" fontId="72" fillId="26" borderId="0" xfId="0" applyNumberFormat="1" applyFont="1" applyFill="1"/>
    <xf numFmtId="185" fontId="72" fillId="26" borderId="0" xfId="0" applyNumberFormat="1" applyFont="1" applyFill="1" applyAlignment="1">
      <alignment vertical="center"/>
    </xf>
    <xf numFmtId="185" fontId="72" fillId="26" borderId="0" xfId="0" applyNumberFormat="1" applyFont="1" applyFill="1" applyAlignment="1">
      <alignment horizontal="left" vertical="center"/>
    </xf>
    <xf numFmtId="185" fontId="71" fillId="26" borderId="0" xfId="0" applyNumberFormat="1" applyFont="1" applyFill="1" applyAlignment="1">
      <alignment horizontal="left" vertical="center"/>
    </xf>
    <xf numFmtId="185" fontId="73" fillId="26" borderId="0" xfId="0" applyNumberFormat="1" applyFont="1" applyFill="1" applyAlignment="1">
      <alignment horizontal="left"/>
    </xf>
    <xf numFmtId="185" fontId="73" fillId="26" borderId="0" xfId="164" applyNumberFormat="1" applyFont="1" applyFill="1" applyAlignment="1">
      <alignment horizontal="left"/>
    </xf>
    <xf numFmtId="185" fontId="71" fillId="0" borderId="0" xfId="164" applyNumberFormat="1" applyFont="1"/>
    <xf numFmtId="185" fontId="71" fillId="0" borderId="0" xfId="0" applyNumberFormat="1" applyFont="1"/>
    <xf numFmtId="0" fontId="74" fillId="28" borderId="7" xfId="305" applyFont="1" applyFill="1" applyBorder="1" applyAlignment="1">
      <alignment horizontal="center" vertical="center" wrapText="1"/>
    </xf>
    <xf numFmtId="185" fontId="74" fillId="28" borderId="7" xfId="305" applyNumberFormat="1" applyFont="1" applyFill="1" applyBorder="1" applyAlignment="1">
      <alignment horizontal="center" vertical="center" wrapText="1"/>
    </xf>
    <xf numFmtId="3" fontId="74" fillId="26" borderId="0" xfId="305" applyNumberFormat="1" applyFont="1" applyFill="1"/>
    <xf numFmtId="0" fontId="74" fillId="26" borderId="0" xfId="305" applyFont="1" applyFill="1"/>
    <xf numFmtId="165" fontId="74" fillId="26" borderId="0" xfId="180" applyFont="1" applyFill="1"/>
    <xf numFmtId="177" fontId="72" fillId="0" borderId="0" xfId="83" applyNumberFormat="1" applyFont="1"/>
    <xf numFmtId="185" fontId="71" fillId="26" borderId="0" xfId="164" applyNumberFormat="1" applyFont="1" applyFill="1" applyBorder="1"/>
    <xf numFmtId="0" fontId="71" fillId="0" borderId="0" xfId="0" applyFont="1" applyAlignment="1">
      <alignment vertical="center"/>
    </xf>
    <xf numFmtId="0" fontId="72" fillId="0" borderId="0" xfId="0" applyFont="1" applyAlignment="1">
      <alignment horizontal="center" vertical="center"/>
    </xf>
    <xf numFmtId="0" fontId="72" fillId="0" borderId="0" xfId="0" applyFont="1" applyAlignment="1">
      <alignment horizontal="left" vertical="center"/>
    </xf>
    <xf numFmtId="0" fontId="72" fillId="0" borderId="0" xfId="0" applyFont="1" applyAlignment="1">
      <alignment vertical="center"/>
    </xf>
    <xf numFmtId="0" fontId="72" fillId="0" borderId="0" xfId="0" applyFont="1" applyAlignment="1">
      <alignment horizontal="right" vertical="center"/>
    </xf>
    <xf numFmtId="14" fontId="72" fillId="0" borderId="0" xfId="0" applyNumberFormat="1" applyFont="1" applyAlignment="1">
      <alignment horizontal="center" vertical="center"/>
    </xf>
    <xf numFmtId="3" fontId="72" fillId="28" borderId="7" xfId="0" applyNumberFormat="1" applyFont="1" applyFill="1" applyBorder="1" applyAlignment="1">
      <alignment horizontal="center" vertical="center" wrapText="1"/>
    </xf>
    <xf numFmtId="0" fontId="72" fillId="28" borderId="7" xfId="0" applyFont="1" applyFill="1" applyBorder="1" applyAlignment="1">
      <alignment horizontal="center" vertical="center" wrapText="1"/>
    </xf>
    <xf numFmtId="0" fontId="72" fillId="28" borderId="7" xfId="0" quotePrefix="1" applyFont="1" applyFill="1" applyBorder="1" applyAlignment="1">
      <alignment horizontal="center" vertical="center" wrapText="1"/>
    </xf>
    <xf numFmtId="0" fontId="71" fillId="0" borderId="0" xfId="0" applyFont="1" applyAlignment="1">
      <alignment horizontal="center" vertical="center"/>
    </xf>
    <xf numFmtId="0" fontId="73" fillId="26" borderId="7" xfId="305" applyFont="1" applyFill="1" applyBorder="1" applyAlignment="1">
      <alignment horizontal="center" vertical="center" wrapText="1"/>
    </xf>
    <xf numFmtId="0" fontId="71" fillId="0" borderId="7" xfId="0" applyFont="1" applyBorder="1" applyAlignment="1">
      <alignment horizontal="center" vertical="center" wrapText="1"/>
    </xf>
    <xf numFmtId="0" fontId="72" fillId="26" borderId="0" xfId="0" applyFont="1" applyFill="1" applyAlignment="1">
      <alignment horizontal="center" vertical="center"/>
    </xf>
    <xf numFmtId="0" fontId="71" fillId="26" borderId="0" xfId="0" applyFont="1" applyFill="1" applyAlignment="1">
      <alignment horizontal="center" vertical="center"/>
    </xf>
    <xf numFmtId="0" fontId="71" fillId="27" borderId="0" xfId="0" applyFont="1" applyFill="1" applyAlignment="1">
      <alignment vertical="center"/>
    </xf>
    <xf numFmtId="0" fontId="71" fillId="0" borderId="7" xfId="0" applyFont="1" applyBorder="1" applyAlignment="1">
      <alignment horizontal="center" vertical="center"/>
    </xf>
    <xf numFmtId="0" fontId="71" fillId="0" borderId="0" xfId="0" applyFont="1" applyAlignment="1">
      <alignment horizontal="center" vertical="center" wrapText="1"/>
    </xf>
    <xf numFmtId="0" fontId="71" fillId="0" borderId="0" xfId="0" applyFont="1" applyAlignment="1">
      <alignment horizontal="right" vertical="center"/>
    </xf>
    <xf numFmtId="3" fontId="71" fillId="0" borderId="0" xfId="0" applyNumberFormat="1" applyFont="1" applyAlignment="1">
      <alignment horizontal="center" vertical="center"/>
    </xf>
    <xf numFmtId="0" fontId="73" fillId="0" borderId="0" xfId="305" applyFont="1" applyAlignment="1">
      <alignment horizontal="center" vertical="center"/>
    </xf>
    <xf numFmtId="3" fontId="71" fillId="26" borderId="0" xfId="0" applyNumberFormat="1" applyFont="1" applyFill="1" applyAlignment="1">
      <alignment horizontal="center" vertical="center"/>
    </xf>
    <xf numFmtId="177" fontId="74" fillId="26" borderId="0" xfId="83" applyNumberFormat="1" applyFont="1" applyFill="1" applyAlignment="1">
      <alignment horizontal="center" vertical="center"/>
    </xf>
    <xf numFmtId="0" fontId="71" fillId="0" borderId="54" xfId="0" applyFont="1" applyBorder="1" applyAlignment="1">
      <alignment horizontal="center" vertical="center"/>
    </xf>
    <xf numFmtId="0" fontId="72" fillId="31" borderId="32" xfId="0" applyFont="1" applyFill="1" applyBorder="1" applyAlignment="1">
      <alignment horizontal="center" vertical="center"/>
    </xf>
    <xf numFmtId="177" fontId="71" fillId="0" borderId="0" xfId="83" applyNumberFormat="1" applyFont="1" applyFill="1" applyAlignment="1">
      <alignment horizontal="center" vertical="center"/>
    </xf>
    <xf numFmtId="3" fontId="73" fillId="26" borderId="32" xfId="305" applyNumberFormat="1" applyFont="1" applyFill="1" applyBorder="1" applyAlignment="1">
      <alignment vertical="center"/>
    </xf>
    <xf numFmtId="177" fontId="68" fillId="0" borderId="32" xfId="83" applyNumberFormat="1" applyFont="1" applyBorder="1" applyAlignment="1">
      <alignment vertical="center"/>
    </xf>
    <xf numFmtId="0" fontId="71" fillId="0" borderId="54" xfId="0" applyFont="1" applyBorder="1" applyAlignment="1">
      <alignment vertical="center"/>
    </xf>
    <xf numFmtId="177" fontId="76" fillId="31" borderId="32" xfId="0" applyNumberFormat="1" applyFont="1" applyFill="1" applyBorder="1" applyAlignment="1">
      <alignment vertical="center"/>
    </xf>
    <xf numFmtId="0" fontId="71" fillId="26" borderId="0" xfId="0" applyFont="1" applyFill="1" applyAlignment="1">
      <alignment horizontal="right" vertical="center"/>
    </xf>
    <xf numFmtId="0" fontId="71" fillId="26" borderId="54" xfId="0" applyFont="1" applyFill="1" applyBorder="1" applyAlignment="1">
      <alignment horizontal="center" vertical="center"/>
    </xf>
    <xf numFmtId="0" fontId="69" fillId="26" borderId="0" xfId="0" applyFont="1" applyFill="1" applyAlignment="1">
      <alignment vertical="center"/>
    </xf>
    <xf numFmtId="0" fontId="71" fillId="26" borderId="0" xfId="0" applyFont="1" applyFill="1" applyAlignment="1" applyProtection="1">
      <alignment horizontal="center" vertical="center"/>
      <protection locked="0"/>
    </xf>
    <xf numFmtId="0" fontId="71" fillId="26" borderId="0" xfId="0" applyFont="1" applyFill="1" applyAlignment="1" applyProtection="1">
      <alignment vertical="center"/>
      <protection locked="0"/>
    </xf>
    <xf numFmtId="177" fontId="68" fillId="26" borderId="0" xfId="83" applyNumberFormat="1" applyFont="1" applyFill="1" applyBorder="1" applyAlignment="1">
      <alignment vertical="center"/>
    </xf>
    <xf numFmtId="3" fontId="71" fillId="0" borderId="0" xfId="0" applyNumberFormat="1" applyFont="1" applyAlignment="1">
      <alignment horizontal="left" vertical="center"/>
    </xf>
    <xf numFmtId="0" fontId="71" fillId="26" borderId="0" xfId="0" applyFont="1" applyFill="1" applyAlignment="1">
      <alignment horizontal="center"/>
    </xf>
    <xf numFmtId="177" fontId="71" fillId="0" borderId="0" xfId="83" applyNumberFormat="1" applyFont="1" applyFill="1" applyAlignment="1">
      <alignment horizontal="left" vertical="center"/>
    </xf>
    <xf numFmtId="177" fontId="71" fillId="0" borderId="0" xfId="83" applyNumberFormat="1" applyFont="1" applyFill="1" applyAlignment="1">
      <alignment vertical="center"/>
    </xf>
    <xf numFmtId="0" fontId="73" fillId="0" borderId="0" xfId="0" applyFont="1" applyAlignment="1">
      <alignment horizontal="center" vertical="center"/>
    </xf>
    <xf numFmtId="3" fontId="75" fillId="0" borderId="0" xfId="0" applyNumberFormat="1" applyFont="1" applyAlignment="1">
      <alignment horizontal="left" vertical="center"/>
    </xf>
    <xf numFmtId="4" fontId="71" fillId="0" borderId="0" xfId="0" applyNumberFormat="1" applyFont="1" applyAlignment="1">
      <alignment vertical="center"/>
    </xf>
    <xf numFmtId="0" fontId="75" fillId="0" borderId="0" xfId="0" applyFont="1" applyAlignment="1">
      <alignment horizontal="left" vertical="center"/>
    </xf>
    <xf numFmtId="0" fontId="71" fillId="0" borderId="0" xfId="0" applyFont="1" applyAlignment="1">
      <alignment horizontal="left" vertical="center"/>
    </xf>
    <xf numFmtId="170" fontId="71" fillId="0" borderId="0" xfId="83" applyFont="1" applyFill="1" applyAlignment="1">
      <alignment horizontal="right" vertical="center"/>
    </xf>
    <xf numFmtId="166" fontId="71" fillId="0" borderId="0" xfId="0" applyNumberFormat="1" applyFont="1" applyAlignment="1">
      <alignment horizontal="center" vertical="center"/>
    </xf>
    <xf numFmtId="14" fontId="69" fillId="0" borderId="7" xfId="0" applyNumberFormat="1" applyFont="1" applyBorder="1" applyAlignment="1">
      <alignment vertical="center"/>
    </xf>
    <xf numFmtId="49" fontId="69" fillId="0" borderId="7" xfId="0" applyNumberFormat="1" applyFont="1" applyBorder="1" applyAlignment="1">
      <alignment horizontal="center" vertical="center"/>
    </xf>
    <xf numFmtId="0" fontId="69" fillId="0" borderId="7" xfId="0" applyFont="1" applyBorder="1" applyAlignment="1">
      <alignment horizontal="center" vertical="center"/>
    </xf>
    <xf numFmtId="14" fontId="69" fillId="0" borderId="7" xfId="0" applyNumberFormat="1" applyFont="1" applyBorder="1" applyAlignment="1">
      <alignment horizontal="center" vertical="center"/>
    </xf>
    <xf numFmtId="14" fontId="69" fillId="0" borderId="0" xfId="0" applyNumberFormat="1" applyFont="1" applyAlignment="1">
      <alignment horizontal="center" vertical="center"/>
    </xf>
    <xf numFmtId="14" fontId="76" fillId="0" borderId="0" xfId="0" applyNumberFormat="1" applyFont="1" applyAlignment="1">
      <alignment horizontal="left" vertical="center"/>
    </xf>
    <xf numFmtId="49" fontId="69" fillId="0" borderId="0" xfId="0" applyNumberFormat="1" applyFont="1" applyAlignment="1">
      <alignment horizontal="center" vertical="center"/>
    </xf>
    <xf numFmtId="49" fontId="69" fillId="0" borderId="54" xfId="0" applyNumberFormat="1" applyFont="1" applyBorder="1" applyAlignment="1">
      <alignment horizontal="center" vertical="center"/>
    </xf>
    <xf numFmtId="185" fontId="72" fillId="0" borderId="0" xfId="0" applyNumberFormat="1" applyFont="1" applyAlignment="1">
      <alignment horizontal="center" vertical="center"/>
    </xf>
    <xf numFmtId="185" fontId="72" fillId="28" borderId="7" xfId="0" applyNumberFormat="1" applyFont="1" applyFill="1" applyBorder="1" applyAlignment="1">
      <alignment horizontal="center" vertical="center" wrapText="1"/>
    </xf>
    <xf numFmtId="185" fontId="69" fillId="0" borderId="0" xfId="0" applyNumberFormat="1" applyFont="1" applyAlignment="1">
      <alignment horizontal="center" vertical="center"/>
    </xf>
    <xf numFmtId="185" fontId="71" fillId="26" borderId="0" xfId="0" applyNumberFormat="1" applyFont="1" applyFill="1" applyAlignment="1">
      <alignment horizontal="center" vertical="center"/>
    </xf>
    <xf numFmtId="185" fontId="73" fillId="26" borderId="35" xfId="305" applyNumberFormat="1" applyFont="1" applyFill="1" applyBorder="1" applyAlignment="1">
      <alignment vertical="center"/>
    </xf>
    <xf numFmtId="185" fontId="71" fillId="0" borderId="0" xfId="0" applyNumberFormat="1" applyFont="1" applyAlignment="1">
      <alignment vertical="center"/>
    </xf>
    <xf numFmtId="185" fontId="74" fillId="26" borderId="0" xfId="0" applyNumberFormat="1" applyFont="1" applyFill="1" applyAlignment="1">
      <alignment horizontal="left"/>
    </xf>
    <xf numFmtId="185" fontId="71" fillId="0" borderId="0" xfId="83" applyNumberFormat="1" applyFont="1" applyFill="1" applyAlignment="1">
      <alignment horizontal="center" vertical="center"/>
    </xf>
    <xf numFmtId="185" fontId="71" fillId="0" borderId="0" xfId="0" applyNumberFormat="1" applyFont="1" applyAlignment="1">
      <alignment horizontal="center" vertical="center"/>
    </xf>
    <xf numFmtId="185" fontId="71" fillId="26" borderId="7" xfId="0" applyNumberFormat="1" applyFont="1" applyFill="1" applyBorder="1" applyAlignment="1">
      <alignment horizontal="right" vertical="center" wrapText="1"/>
    </xf>
    <xf numFmtId="0" fontId="71" fillId="0" borderId="0" xfId="0" quotePrefix="1" applyFont="1" applyAlignment="1">
      <alignment horizontal="center" vertical="center" wrapText="1"/>
    </xf>
    <xf numFmtId="185" fontId="71" fillId="0" borderId="0" xfId="0" quotePrefix="1" applyNumberFormat="1" applyFont="1" applyAlignment="1">
      <alignment horizontal="center" vertical="center" wrapText="1"/>
    </xf>
    <xf numFmtId="3" fontId="71" fillId="0" borderId="0" xfId="0" quotePrefix="1" applyNumberFormat="1" applyFont="1" applyAlignment="1">
      <alignment horizontal="right" vertical="center" wrapText="1"/>
    </xf>
    <xf numFmtId="3" fontId="71" fillId="0" borderId="0" xfId="0" quotePrefix="1" applyNumberFormat="1" applyFont="1" applyAlignment="1">
      <alignment horizontal="center" vertical="center" wrapText="1"/>
    </xf>
    <xf numFmtId="185" fontId="69" fillId="0" borderId="7" xfId="164" applyNumberFormat="1" applyFont="1" applyBorder="1" applyAlignment="1">
      <alignment vertical="center"/>
    </xf>
    <xf numFmtId="185" fontId="71" fillId="26" borderId="7" xfId="164" applyNumberFormat="1" applyFont="1" applyFill="1" applyBorder="1" applyAlignment="1">
      <alignment horizontal="right" vertical="center" wrapText="1"/>
    </xf>
    <xf numFmtId="185" fontId="69" fillId="0" borderId="7" xfId="0" applyNumberFormat="1" applyFont="1" applyBorder="1" applyAlignment="1">
      <alignment horizontal="right" vertical="center" wrapText="1" shrinkToFit="1" readingOrder="1"/>
    </xf>
    <xf numFmtId="168" fontId="71" fillId="0" borderId="0" xfId="0" applyNumberFormat="1" applyFont="1" applyAlignment="1">
      <alignment vertical="center"/>
    </xf>
    <xf numFmtId="185" fontId="71" fillId="0" borderId="0" xfId="83" quotePrefix="1" applyNumberFormat="1" applyFont="1" applyFill="1" applyAlignment="1">
      <alignment horizontal="right" vertical="center"/>
    </xf>
    <xf numFmtId="185" fontId="72" fillId="0" borderId="0" xfId="83" applyNumberFormat="1" applyFont="1" applyFill="1" applyBorder="1" applyAlignment="1">
      <alignment horizontal="right" vertical="center"/>
    </xf>
    <xf numFmtId="185" fontId="72" fillId="28" borderId="7" xfId="83" applyNumberFormat="1" applyFont="1" applyFill="1" applyBorder="1" applyAlignment="1">
      <alignment horizontal="center" vertical="center" wrapText="1"/>
    </xf>
    <xf numFmtId="185" fontId="72" fillId="28" borderId="7" xfId="84" applyNumberFormat="1" applyFont="1" applyFill="1" applyBorder="1" applyAlignment="1">
      <alignment horizontal="center" vertical="center" wrapText="1"/>
    </xf>
    <xf numFmtId="185" fontId="71" fillId="0" borderId="0" xfId="84" applyNumberFormat="1" applyFont="1" applyFill="1" applyAlignment="1">
      <alignment horizontal="center" vertical="center"/>
    </xf>
    <xf numFmtId="185" fontId="72" fillId="0" borderId="0" xfId="83" applyNumberFormat="1" applyFont="1" applyFill="1" applyBorder="1" applyAlignment="1">
      <alignment horizontal="center" vertical="center"/>
    </xf>
    <xf numFmtId="185" fontId="72" fillId="0" borderId="0" xfId="83" applyNumberFormat="1" applyFont="1" applyFill="1" applyAlignment="1">
      <alignment horizontal="center" vertical="center"/>
    </xf>
    <xf numFmtId="185" fontId="72" fillId="0" borderId="0" xfId="84" applyNumberFormat="1" applyFont="1" applyFill="1" applyAlignment="1">
      <alignment horizontal="center" vertical="center"/>
    </xf>
    <xf numFmtId="185" fontId="72" fillId="26" borderId="0" xfId="84" applyNumberFormat="1" applyFont="1" applyFill="1" applyBorder="1" applyAlignment="1">
      <alignment horizontal="center" vertical="center"/>
    </xf>
    <xf numFmtId="185" fontId="71" fillId="26" borderId="0" xfId="83" applyNumberFormat="1" applyFont="1" applyFill="1" applyBorder="1" applyAlignment="1">
      <alignment horizontal="right" vertical="center"/>
    </xf>
    <xf numFmtId="185" fontId="71" fillId="26" borderId="0" xfId="85" applyNumberFormat="1" applyFont="1" applyFill="1" applyBorder="1" applyAlignment="1">
      <alignment horizontal="center" vertical="center"/>
    </xf>
    <xf numFmtId="185" fontId="71" fillId="26" borderId="0" xfId="83" applyNumberFormat="1" applyFont="1" applyFill="1" applyAlignment="1">
      <alignment horizontal="left" vertical="center"/>
    </xf>
    <xf numFmtId="185" fontId="71" fillId="26" borderId="0" xfId="84" applyNumberFormat="1" applyFont="1" applyFill="1" applyAlignment="1">
      <alignment horizontal="center" vertical="center"/>
    </xf>
    <xf numFmtId="185" fontId="72" fillId="26" borderId="0" xfId="83" applyNumberFormat="1" applyFont="1" applyFill="1" applyAlignment="1">
      <alignment horizontal="left" vertical="center"/>
    </xf>
    <xf numFmtId="185" fontId="71" fillId="0" borderId="0" xfId="83" applyNumberFormat="1" applyFont="1" applyFill="1" applyAlignment="1">
      <alignment horizontal="right" vertical="center"/>
    </xf>
    <xf numFmtId="185" fontId="72" fillId="0" borderId="0" xfId="84" applyNumberFormat="1" applyFont="1" applyFill="1" applyBorder="1" applyAlignment="1">
      <alignment horizontal="center" vertical="center"/>
    </xf>
    <xf numFmtId="185" fontId="73" fillId="0" borderId="0" xfId="84" applyNumberFormat="1" applyFont="1" applyFill="1" applyAlignment="1">
      <alignment horizontal="center" vertical="center"/>
    </xf>
    <xf numFmtId="185" fontId="71" fillId="0" borderId="0" xfId="84" applyNumberFormat="1" applyFont="1" applyFill="1" applyBorder="1" applyAlignment="1">
      <alignment horizontal="center" vertical="center"/>
    </xf>
    <xf numFmtId="185" fontId="72" fillId="32" borderId="31" xfId="164" applyNumberFormat="1" applyFont="1" applyFill="1" applyBorder="1"/>
    <xf numFmtId="185" fontId="76" fillId="0" borderId="17" xfId="0" applyNumberFormat="1" applyFont="1" applyBorder="1" applyAlignment="1">
      <alignment horizontal="right" vertical="center"/>
    </xf>
    <xf numFmtId="185" fontId="72" fillId="32" borderId="31" xfId="85" applyNumberFormat="1" applyFont="1" applyFill="1" applyBorder="1" applyAlignment="1">
      <alignment horizontal="right" vertical="center"/>
    </xf>
    <xf numFmtId="0" fontId="71" fillId="26" borderId="0" xfId="0" applyFont="1" applyFill="1" applyAlignment="1">
      <alignment vertical="center"/>
    </xf>
    <xf numFmtId="185" fontId="71" fillId="26" borderId="0" xfId="0" applyNumberFormat="1" applyFont="1" applyFill="1" applyAlignment="1">
      <alignment vertical="center"/>
    </xf>
    <xf numFmtId="0" fontId="74" fillId="12" borderId="0" xfId="0" applyFont="1" applyFill="1" applyAlignment="1">
      <alignment horizontal="left"/>
    </xf>
    <xf numFmtId="169" fontId="74" fillId="0" borderId="0" xfId="164" applyFont="1" applyAlignment="1">
      <alignment horizontal="left"/>
    </xf>
    <xf numFmtId="177" fontId="74" fillId="0" borderId="0" xfId="83" applyNumberFormat="1" applyFont="1" applyAlignment="1">
      <alignment horizontal="left"/>
    </xf>
    <xf numFmtId="168" fontId="71" fillId="26" borderId="0" xfId="84" applyFont="1" applyFill="1" applyAlignment="1">
      <alignment horizontal="right" vertical="center"/>
    </xf>
    <xf numFmtId="168" fontId="72" fillId="0" borderId="0" xfId="84" applyFont="1" applyFill="1" applyBorder="1" applyAlignment="1">
      <alignment horizontal="right" vertical="center"/>
    </xf>
    <xf numFmtId="0" fontId="71" fillId="0" borderId="7" xfId="0" applyFont="1" applyBorder="1" applyAlignment="1">
      <alignment vertical="center" wrapText="1"/>
    </xf>
    <xf numFmtId="14" fontId="71" fillId="0" borderId="7" xfId="0" applyNumberFormat="1" applyFont="1" applyBorder="1" applyAlignment="1">
      <alignment horizontal="center" vertical="center"/>
    </xf>
    <xf numFmtId="3" fontId="69" fillId="0" borderId="7" xfId="0" applyNumberFormat="1" applyFont="1" applyBorder="1" applyAlignment="1">
      <alignment horizontal="center" vertical="center" wrapText="1"/>
    </xf>
    <xf numFmtId="0" fontId="71" fillId="26" borderId="7" xfId="0" applyFont="1" applyFill="1" applyBorder="1" applyAlignment="1">
      <alignment vertical="center" wrapText="1"/>
    </xf>
    <xf numFmtId="43" fontId="71" fillId="0" borderId="0" xfId="0" applyNumberFormat="1" applyFont="1" applyAlignment="1">
      <alignment vertical="center"/>
    </xf>
    <xf numFmtId="168" fontId="72" fillId="26" borderId="0" xfId="84" applyFont="1" applyFill="1" applyAlignment="1">
      <alignment horizontal="right" vertical="center"/>
    </xf>
    <xf numFmtId="4" fontId="71" fillId="0" borderId="0" xfId="0" applyNumberFormat="1" applyFont="1" applyAlignment="1">
      <alignment horizontal="right" vertical="center"/>
    </xf>
    <xf numFmtId="168" fontId="71" fillId="0" borderId="0" xfId="84" applyFont="1" applyFill="1" applyAlignment="1">
      <alignment horizontal="right" vertical="center"/>
    </xf>
    <xf numFmtId="0" fontId="71" fillId="0" borderId="54" xfId="0" applyFont="1" applyBorder="1" applyAlignment="1">
      <alignment horizontal="right" vertical="center"/>
    </xf>
    <xf numFmtId="0" fontId="71" fillId="26" borderId="54" xfId="0" applyFont="1" applyFill="1" applyBorder="1" applyAlignment="1">
      <alignment horizontal="right" vertical="center"/>
    </xf>
    <xf numFmtId="0" fontId="71" fillId="26" borderId="55" xfId="0" applyFont="1" applyFill="1" applyBorder="1" applyAlignment="1">
      <alignment horizontal="right" vertical="center"/>
    </xf>
    <xf numFmtId="0" fontId="71" fillId="26" borderId="54" xfId="0" applyFont="1" applyFill="1" applyBorder="1" applyAlignment="1">
      <alignment horizontal="left" vertical="center"/>
    </xf>
    <xf numFmtId="0" fontId="71" fillId="26" borderId="54" xfId="0" applyFont="1" applyFill="1" applyBorder="1" applyAlignment="1">
      <alignment vertical="center"/>
    </xf>
    <xf numFmtId="0" fontId="74" fillId="26" borderId="54" xfId="305" applyFont="1" applyFill="1" applyBorder="1"/>
    <xf numFmtId="177" fontId="71" fillId="26" borderId="54" xfId="83" applyNumberFormat="1" applyFont="1" applyFill="1" applyBorder="1" applyAlignment="1">
      <alignment horizontal="center" vertical="center"/>
    </xf>
    <xf numFmtId="177" fontId="71" fillId="26" borderId="54" xfId="83" applyNumberFormat="1" applyFont="1" applyFill="1" applyBorder="1" applyAlignment="1">
      <alignment horizontal="left" vertical="center"/>
    </xf>
    <xf numFmtId="177" fontId="71" fillId="26" borderId="54" xfId="83" applyNumberFormat="1" applyFont="1" applyFill="1" applyBorder="1" applyAlignment="1">
      <alignment vertical="center"/>
    </xf>
    <xf numFmtId="0" fontId="72" fillId="26" borderId="54" xfId="0" applyFont="1" applyFill="1" applyBorder="1" applyAlignment="1">
      <alignment vertical="center"/>
    </xf>
    <xf numFmtId="3" fontId="71" fillId="0" borderId="54" xfId="0" applyNumberFormat="1" applyFont="1" applyBorder="1" applyAlignment="1">
      <alignment horizontal="left" vertical="center"/>
    </xf>
    <xf numFmtId="0" fontId="71" fillId="26" borderId="54" xfId="0" applyFont="1" applyFill="1" applyBorder="1"/>
    <xf numFmtId="0" fontId="73" fillId="26" borderId="54" xfId="0" applyFont="1" applyFill="1" applyBorder="1" applyAlignment="1">
      <alignment horizontal="left"/>
    </xf>
    <xf numFmtId="0" fontId="71" fillId="26" borderId="0" xfId="0" applyFont="1" applyFill="1" applyAlignment="1">
      <alignment horizontal="left"/>
    </xf>
    <xf numFmtId="0" fontId="74" fillId="26" borderId="54" xfId="0" applyFont="1" applyFill="1" applyBorder="1" applyAlignment="1">
      <alignment horizontal="left"/>
    </xf>
    <xf numFmtId="0" fontId="72" fillId="26" borderId="54" xfId="309" applyFont="1" applyFill="1" applyBorder="1"/>
    <xf numFmtId="0" fontId="72" fillId="26" borderId="54" xfId="0" applyFont="1" applyFill="1" applyBorder="1"/>
    <xf numFmtId="0" fontId="72" fillId="26" borderId="54" xfId="0" applyFont="1" applyFill="1" applyBorder="1" applyAlignment="1">
      <alignment horizontal="left" vertical="center"/>
    </xf>
    <xf numFmtId="0" fontId="72" fillId="26" borderId="0" xfId="0" applyFont="1" applyFill="1" applyAlignment="1">
      <alignment horizontal="left"/>
    </xf>
    <xf numFmtId="166" fontId="71" fillId="0" borderId="0" xfId="0" applyNumberFormat="1" applyFont="1" applyAlignment="1">
      <alignment horizontal="right" vertical="center"/>
    </xf>
    <xf numFmtId="0" fontId="72" fillId="26" borderId="0" xfId="0" quotePrefix="1" applyFont="1" applyFill="1" applyAlignment="1">
      <alignment horizontal="center" vertical="center" wrapText="1"/>
    </xf>
    <xf numFmtId="3" fontId="72" fillId="26" borderId="0" xfId="0" quotePrefix="1" applyNumberFormat="1" applyFont="1" applyFill="1" applyAlignment="1">
      <alignment horizontal="left" vertical="center" wrapText="1"/>
    </xf>
    <xf numFmtId="3" fontId="72" fillId="26" borderId="0" xfId="0" quotePrefix="1" applyNumberFormat="1" applyFont="1" applyFill="1" applyAlignment="1">
      <alignment vertical="center" wrapText="1"/>
    </xf>
    <xf numFmtId="3" fontId="72" fillId="26" borderId="0" xfId="0" quotePrefix="1" applyNumberFormat="1" applyFont="1" applyFill="1" applyAlignment="1">
      <alignment horizontal="right" vertical="center" wrapText="1"/>
    </xf>
    <xf numFmtId="168" fontId="72" fillId="26" borderId="0" xfId="84" quotePrefix="1" applyFont="1" applyFill="1" applyAlignment="1">
      <alignment horizontal="right" vertical="center" wrapText="1"/>
    </xf>
    <xf numFmtId="49" fontId="69" fillId="0" borderId="7" xfId="0" applyNumberFormat="1" applyFont="1" applyBorder="1" applyAlignment="1">
      <alignment vertical="center" readingOrder="1"/>
    </xf>
    <xf numFmtId="14" fontId="69" fillId="0" borderId="7" xfId="0" applyNumberFormat="1" applyFont="1" applyBorder="1" applyAlignment="1">
      <alignment horizontal="right" vertical="center" wrapText="1" shrinkToFit="1"/>
    </xf>
    <xf numFmtId="177" fontId="69" fillId="0" borderId="7" xfId="83" applyNumberFormat="1" applyFont="1" applyBorder="1" applyAlignment="1">
      <alignment vertical="center"/>
    </xf>
    <xf numFmtId="177" fontId="71" fillId="26" borderId="0" xfId="0" applyNumberFormat="1" applyFont="1" applyFill="1" applyAlignment="1">
      <alignment horizontal="center" vertical="center"/>
    </xf>
    <xf numFmtId="184" fontId="73" fillId="0" borderId="7" xfId="325" applyNumberFormat="1" applyFont="1" applyBorder="1" applyAlignment="1">
      <alignment horizontal="left" vertical="center" wrapText="1"/>
    </xf>
    <xf numFmtId="185" fontId="71" fillId="26" borderId="0" xfId="84" quotePrefix="1" applyNumberFormat="1" applyFont="1" applyFill="1" applyAlignment="1">
      <alignment horizontal="right" vertical="center"/>
    </xf>
    <xf numFmtId="185" fontId="71" fillId="0" borderId="7" xfId="164" applyNumberFormat="1" applyFont="1" applyFill="1" applyBorder="1" applyAlignment="1">
      <alignment vertical="center"/>
    </xf>
    <xf numFmtId="185" fontId="71" fillId="26" borderId="7" xfId="164" applyNumberFormat="1" applyFont="1" applyFill="1" applyBorder="1" applyAlignment="1">
      <alignment vertical="center"/>
    </xf>
    <xf numFmtId="185" fontId="69" fillId="0" borderId="7" xfId="0" applyNumberFormat="1" applyFont="1" applyBorder="1" applyAlignment="1">
      <alignment horizontal="right" vertical="center"/>
    </xf>
    <xf numFmtId="0" fontId="69" fillId="0" borderId="7" xfId="0" applyFont="1" applyBorder="1" applyAlignment="1">
      <alignment horizontal="right" vertical="center"/>
    </xf>
    <xf numFmtId="0" fontId="72" fillId="26" borderId="0" xfId="309" quotePrefix="1" applyFont="1" applyFill="1" applyAlignment="1">
      <alignment horizontal="center" vertical="center" wrapText="1"/>
    </xf>
    <xf numFmtId="3" fontId="72" fillId="26" borderId="0" xfId="309" quotePrefix="1" applyNumberFormat="1" applyFont="1" applyFill="1" applyAlignment="1">
      <alignment horizontal="center" vertical="center" wrapText="1"/>
    </xf>
    <xf numFmtId="3" fontId="72" fillId="26" borderId="0" xfId="309" quotePrefix="1" applyNumberFormat="1" applyFont="1" applyFill="1" applyAlignment="1">
      <alignment horizontal="left" vertical="center" wrapText="1"/>
    </xf>
    <xf numFmtId="3" fontId="72" fillId="26" borderId="0" xfId="309" quotePrefix="1" applyNumberFormat="1" applyFont="1" applyFill="1" applyAlignment="1">
      <alignment vertical="center" wrapText="1"/>
    </xf>
    <xf numFmtId="168" fontId="71" fillId="26" borderId="0" xfId="85" quotePrefix="1" applyFont="1" applyFill="1" applyAlignment="1">
      <alignment horizontal="right" vertical="center"/>
    </xf>
    <xf numFmtId="0" fontId="72" fillId="0" borderId="0" xfId="309" applyFont="1" applyAlignment="1">
      <alignment horizontal="center" vertical="center"/>
    </xf>
    <xf numFmtId="0" fontId="72" fillId="0" borderId="0" xfId="309" applyFont="1" applyAlignment="1">
      <alignment vertical="center"/>
    </xf>
    <xf numFmtId="0" fontId="72" fillId="0" borderId="0" xfId="309" applyFont="1" applyAlignment="1">
      <alignment horizontal="right" vertical="center"/>
    </xf>
    <xf numFmtId="177" fontId="72" fillId="0" borderId="0" xfId="91" applyNumberFormat="1" applyFont="1" applyFill="1" applyBorder="1" applyAlignment="1">
      <alignment horizontal="left" vertical="center"/>
    </xf>
    <xf numFmtId="3" fontId="72" fillId="28" borderId="7" xfId="309" applyNumberFormat="1" applyFont="1" applyFill="1" applyBorder="1" applyAlignment="1">
      <alignment horizontal="center" vertical="center" wrapText="1"/>
    </xf>
    <xf numFmtId="1" fontId="72" fillId="28" borderId="7" xfId="309" applyNumberFormat="1" applyFont="1" applyFill="1" applyBorder="1" applyAlignment="1">
      <alignment horizontal="center" vertical="center" wrapText="1"/>
    </xf>
    <xf numFmtId="177" fontId="72" fillId="28" borderId="7" xfId="91" applyNumberFormat="1" applyFont="1" applyFill="1" applyBorder="1" applyAlignment="1">
      <alignment horizontal="center" vertical="center" wrapText="1"/>
    </xf>
    <xf numFmtId="0" fontId="69" fillId="30" borderId="7" xfId="0" applyFont="1" applyFill="1" applyBorder="1" applyAlignment="1">
      <alignment horizontal="left" vertical="top" wrapText="1"/>
    </xf>
    <xf numFmtId="3" fontId="71" fillId="26" borderId="0" xfId="309" applyNumberFormat="1" applyFont="1" applyFill="1" applyAlignment="1">
      <alignment horizontal="center" vertical="center" wrapText="1"/>
    </xf>
    <xf numFmtId="0" fontId="71" fillId="26" borderId="0" xfId="309" applyFont="1" applyFill="1" applyAlignment="1">
      <alignment horizontal="center" vertical="center"/>
    </xf>
    <xf numFmtId="3" fontId="72" fillId="26" borderId="0" xfId="309" applyNumberFormat="1" applyFont="1" applyFill="1" applyAlignment="1">
      <alignment horizontal="left" vertical="center"/>
    </xf>
    <xf numFmtId="0" fontId="71" fillId="26" borderId="0" xfId="309" applyFont="1" applyFill="1" applyAlignment="1">
      <alignment vertical="center"/>
    </xf>
    <xf numFmtId="1" fontId="71" fillId="26" borderId="0" xfId="309" applyNumberFormat="1" applyFont="1" applyFill="1" applyAlignment="1">
      <alignment horizontal="left" vertical="center"/>
    </xf>
    <xf numFmtId="177" fontId="71" fillId="26" borderId="0" xfId="91" applyNumberFormat="1" applyFont="1" applyFill="1" applyBorder="1" applyAlignment="1">
      <alignment vertical="center"/>
    </xf>
    <xf numFmtId="177" fontId="71" fillId="26" borderId="0" xfId="91" applyNumberFormat="1" applyFont="1" applyFill="1" applyAlignment="1">
      <alignment horizontal="center" vertical="center"/>
    </xf>
    <xf numFmtId="177" fontId="71" fillId="26" borderId="0" xfId="91" applyNumberFormat="1" applyFont="1" applyFill="1" applyAlignment="1">
      <alignment vertical="center"/>
    </xf>
    <xf numFmtId="177" fontId="71" fillId="0" borderId="54" xfId="83" applyNumberFormat="1" applyFont="1" applyFill="1" applyBorder="1" applyAlignment="1">
      <alignment horizontal="left" vertical="center"/>
    </xf>
    <xf numFmtId="177" fontId="71" fillId="0" borderId="54" xfId="83" applyNumberFormat="1" applyFont="1" applyFill="1" applyBorder="1" applyAlignment="1">
      <alignment vertical="center"/>
    </xf>
    <xf numFmtId="177" fontId="72" fillId="26" borderId="0" xfId="91" applyNumberFormat="1" applyFont="1" applyFill="1" applyAlignment="1">
      <alignment vertical="center"/>
    </xf>
    <xf numFmtId="0" fontId="73" fillId="26" borderId="54" xfId="309" applyFont="1" applyFill="1" applyBorder="1" applyAlignment="1">
      <alignment horizontal="center"/>
    </xf>
    <xf numFmtId="0" fontId="71" fillId="26" borderId="54" xfId="309" applyFont="1" applyFill="1" applyBorder="1" applyAlignment="1">
      <alignment vertical="center"/>
    </xf>
    <xf numFmtId="0" fontId="71" fillId="26" borderId="54" xfId="309" applyFont="1" applyFill="1" applyBorder="1"/>
    <xf numFmtId="0" fontId="69" fillId="26" borderId="54" xfId="0" applyFont="1" applyFill="1" applyBorder="1" applyAlignment="1">
      <alignment vertical="center"/>
    </xf>
    <xf numFmtId="0" fontId="71" fillId="26" borderId="54" xfId="0" applyFont="1" applyFill="1" applyBorder="1" applyAlignment="1" applyProtection="1">
      <alignment horizontal="center" vertical="center"/>
      <protection locked="0"/>
    </xf>
    <xf numFmtId="177" fontId="71" fillId="0" borderId="0" xfId="83" applyNumberFormat="1" applyFont="1" applyFill="1" applyAlignment="1">
      <alignment horizontal="right" vertical="center"/>
    </xf>
    <xf numFmtId="179" fontId="71" fillId="0" borderId="0" xfId="164" applyNumberFormat="1" applyFont="1" applyFill="1" applyAlignment="1">
      <alignment horizontal="right" vertical="center"/>
    </xf>
    <xf numFmtId="171" fontId="73" fillId="0" borderId="0" xfId="0" applyNumberFormat="1" applyFont="1" applyAlignment="1">
      <alignment horizontal="right" vertical="center"/>
    </xf>
    <xf numFmtId="0" fontId="73" fillId="0" borderId="0" xfId="0" applyFont="1" applyAlignment="1">
      <alignment horizontal="right" vertical="center"/>
    </xf>
    <xf numFmtId="177" fontId="71" fillId="0" borderId="0" xfId="83" applyNumberFormat="1" applyFont="1" applyFill="1" applyBorder="1" applyAlignment="1">
      <alignment vertical="center"/>
    </xf>
    <xf numFmtId="0" fontId="72" fillId="26" borderId="55" xfId="309" quotePrefix="1" applyFont="1" applyFill="1" applyBorder="1" applyAlignment="1">
      <alignment horizontal="center" vertical="center" wrapText="1"/>
    </xf>
    <xf numFmtId="3" fontId="72" fillId="26" borderId="55" xfId="309" quotePrefix="1" applyNumberFormat="1" applyFont="1" applyFill="1" applyBorder="1" applyAlignment="1">
      <alignment horizontal="left" vertical="center" wrapText="1"/>
    </xf>
    <xf numFmtId="0" fontId="72" fillId="26" borderId="54" xfId="0" applyFont="1" applyFill="1" applyBorder="1" applyAlignment="1">
      <alignment horizontal="center" vertical="center"/>
    </xf>
    <xf numFmtId="0" fontId="71" fillId="0" borderId="7" xfId="83" applyNumberFormat="1" applyFont="1" applyFill="1" applyBorder="1" applyAlignment="1">
      <alignment horizontal="left" vertical="center"/>
    </xf>
    <xf numFmtId="14" fontId="68" fillId="0" borderId="7" xfId="0" applyNumberFormat="1" applyFont="1" applyBorder="1" applyAlignment="1">
      <alignment vertical="center"/>
    </xf>
    <xf numFmtId="3" fontId="71" fillId="0" borderId="7" xfId="0" applyNumberFormat="1" applyFont="1" applyBorder="1" applyAlignment="1">
      <alignment horizontal="center" vertical="center"/>
    </xf>
    <xf numFmtId="0" fontId="71" fillId="0" borderId="0" xfId="0" applyFont="1" applyAlignment="1">
      <alignment wrapText="1"/>
    </xf>
    <xf numFmtId="0" fontId="71" fillId="0" borderId="7" xfId="0" applyFont="1" applyBorder="1" applyAlignment="1">
      <alignment vertical="center"/>
    </xf>
    <xf numFmtId="177" fontId="71" fillId="0" borderId="7" xfId="83" applyNumberFormat="1" applyFont="1" applyFill="1" applyBorder="1" applyAlignment="1">
      <alignment horizontal="left" vertical="center"/>
    </xf>
    <xf numFmtId="14" fontId="68" fillId="0" borderId="7" xfId="0" applyNumberFormat="1" applyFont="1" applyBorder="1"/>
    <xf numFmtId="177" fontId="71" fillId="26" borderId="54" xfId="91" applyNumberFormat="1" applyFont="1" applyFill="1" applyBorder="1" applyAlignment="1">
      <alignment horizontal="center" vertical="center"/>
    </xf>
    <xf numFmtId="177" fontId="71" fillId="26" borderId="54" xfId="91" applyNumberFormat="1" applyFont="1" applyFill="1" applyBorder="1" applyAlignment="1">
      <alignment vertical="center"/>
    </xf>
    <xf numFmtId="177" fontId="71" fillId="0" borderId="54" xfId="83" applyNumberFormat="1" applyFont="1" applyFill="1" applyBorder="1" applyAlignment="1">
      <alignment horizontal="center" vertical="center"/>
    </xf>
    <xf numFmtId="177" fontId="71" fillId="0" borderId="54" xfId="83" applyNumberFormat="1" applyFont="1" applyFill="1" applyBorder="1" applyAlignment="1">
      <alignment horizontal="right" vertical="center"/>
    </xf>
    <xf numFmtId="4" fontId="71" fillId="0" borderId="54" xfId="0" applyNumberFormat="1" applyFont="1" applyBorder="1" applyAlignment="1">
      <alignment vertical="center"/>
    </xf>
    <xf numFmtId="3" fontId="71" fillId="0" borderId="54" xfId="0" applyNumberFormat="1" applyFont="1" applyBorder="1" applyAlignment="1">
      <alignment horizontal="center" vertical="center"/>
    </xf>
    <xf numFmtId="185" fontId="72" fillId="26" borderId="55" xfId="309" quotePrefix="1" applyNumberFormat="1" applyFont="1" applyFill="1" applyBorder="1" applyAlignment="1">
      <alignment vertical="center" wrapText="1"/>
    </xf>
    <xf numFmtId="185" fontId="72" fillId="28" borderId="7" xfId="91" applyNumberFormat="1" applyFont="1" applyFill="1" applyBorder="1" applyAlignment="1">
      <alignment horizontal="center" vertical="center" wrapText="1"/>
    </xf>
    <xf numFmtId="185" fontId="69" fillId="30" borderId="7" xfId="164" applyNumberFormat="1" applyFont="1" applyFill="1" applyBorder="1" applyAlignment="1">
      <alignment vertical="center" wrapText="1"/>
    </xf>
    <xf numFmtId="185" fontId="71" fillId="26" borderId="7" xfId="83" applyNumberFormat="1" applyFont="1" applyFill="1" applyBorder="1" applyAlignment="1">
      <alignment vertical="center" wrapText="1"/>
    </xf>
    <xf numFmtId="185" fontId="71" fillId="0" borderId="54" xfId="83" applyNumberFormat="1" applyFont="1" applyFill="1" applyBorder="1" applyAlignment="1">
      <alignment vertical="center"/>
    </xf>
    <xf numFmtId="185" fontId="72" fillId="26" borderId="54" xfId="91" applyNumberFormat="1" applyFont="1" applyFill="1" applyBorder="1" applyAlignment="1">
      <alignment vertical="center"/>
    </xf>
    <xf numFmtId="185" fontId="71" fillId="0" borderId="54" xfId="164" applyNumberFormat="1" applyFont="1" applyFill="1" applyBorder="1" applyAlignment="1">
      <alignment horizontal="right" vertical="center"/>
    </xf>
    <xf numFmtId="185" fontId="73" fillId="0" borderId="54" xfId="0" applyNumberFormat="1" applyFont="1" applyBorder="1" applyAlignment="1">
      <alignment horizontal="right" vertical="center"/>
    </xf>
    <xf numFmtId="185" fontId="71" fillId="0" borderId="54" xfId="0" applyNumberFormat="1" applyFont="1" applyBorder="1" applyAlignment="1">
      <alignment horizontal="right" vertical="center"/>
    </xf>
    <xf numFmtId="0" fontId="71" fillId="26" borderId="57" xfId="0" applyFont="1" applyFill="1" applyBorder="1" applyAlignment="1">
      <alignment vertical="center"/>
    </xf>
    <xf numFmtId="177" fontId="71" fillId="0" borderId="54" xfId="83" applyNumberFormat="1" applyFont="1" applyBorder="1" applyAlignment="1">
      <alignment vertical="center" wrapText="1"/>
    </xf>
    <xf numFmtId="0" fontId="71" fillId="0" borderId="54" xfId="0" applyFont="1" applyBorder="1" applyAlignment="1">
      <alignment vertical="center" wrapText="1"/>
    </xf>
    <xf numFmtId="0" fontId="71" fillId="26" borderId="54" xfId="324" applyFont="1" applyFill="1" applyBorder="1" applyAlignment="1">
      <alignment vertical="center" wrapText="1"/>
    </xf>
    <xf numFmtId="0" fontId="72" fillId="26" borderId="54" xfId="324" applyFont="1" applyFill="1" applyBorder="1" applyAlignment="1">
      <alignment vertical="center" wrapText="1"/>
    </xf>
    <xf numFmtId="0" fontId="71" fillId="26" borderId="54" xfId="324" applyFont="1" applyFill="1" applyBorder="1" applyAlignment="1">
      <alignment horizontal="left" vertical="center" wrapText="1"/>
    </xf>
    <xf numFmtId="179" fontId="71" fillId="26" borderId="54" xfId="187" applyNumberFormat="1" applyFont="1" applyFill="1" applyBorder="1" applyAlignment="1">
      <alignment vertical="center" wrapText="1"/>
    </xf>
    <xf numFmtId="177" fontId="71" fillId="26" borderId="54" xfId="154" applyNumberFormat="1" applyFont="1" applyFill="1" applyBorder="1" applyAlignment="1">
      <alignment horizontal="center" vertical="center" wrapText="1"/>
    </xf>
    <xf numFmtId="14" fontId="72" fillId="26" borderId="54" xfId="187" applyNumberFormat="1" applyFont="1" applyFill="1" applyBorder="1" applyAlignment="1">
      <alignment vertical="center" wrapText="1"/>
    </xf>
    <xf numFmtId="0" fontId="71" fillId="26" borderId="55" xfId="324" applyFont="1" applyFill="1" applyBorder="1" applyAlignment="1">
      <alignment vertical="center" wrapText="1"/>
    </xf>
    <xf numFmtId="0" fontId="72" fillId="26" borderId="55" xfId="324" applyFont="1" applyFill="1" applyBorder="1" applyAlignment="1">
      <alignment vertical="center" wrapText="1"/>
    </xf>
    <xf numFmtId="0" fontId="71" fillId="26" borderId="55" xfId="324" applyFont="1" applyFill="1" applyBorder="1" applyAlignment="1">
      <alignment horizontal="left" vertical="center" wrapText="1"/>
    </xf>
    <xf numFmtId="179" fontId="71" fillId="26" borderId="55" xfId="187" applyNumberFormat="1" applyFont="1" applyFill="1" applyBorder="1" applyAlignment="1">
      <alignment vertical="center" wrapText="1"/>
    </xf>
    <xf numFmtId="177" fontId="71" fillId="26" borderId="55" xfId="154" applyNumberFormat="1" applyFont="1" applyFill="1" applyBorder="1" applyAlignment="1">
      <alignment horizontal="center" vertical="center" wrapText="1"/>
    </xf>
    <xf numFmtId="177" fontId="72" fillId="0" borderId="54" xfId="83" applyNumberFormat="1" applyFont="1" applyBorder="1" applyAlignment="1">
      <alignment vertical="center" wrapText="1"/>
    </xf>
    <xf numFmtId="0" fontId="72" fillId="0" borderId="54" xfId="0" applyFont="1" applyBorder="1" applyAlignment="1">
      <alignment vertical="center" wrapText="1"/>
    </xf>
    <xf numFmtId="0" fontId="72" fillId="28" borderId="7" xfId="324" applyFont="1" applyFill="1" applyBorder="1" applyAlignment="1">
      <alignment horizontal="center" vertical="center" wrapText="1"/>
    </xf>
    <xf numFmtId="177" fontId="72" fillId="28" borderId="7" xfId="154" applyNumberFormat="1" applyFont="1" applyFill="1" applyBorder="1" applyAlignment="1">
      <alignment horizontal="center" vertical="center" wrapText="1"/>
    </xf>
    <xf numFmtId="14" fontId="72" fillId="28" borderId="7" xfId="187" applyNumberFormat="1" applyFont="1" applyFill="1" applyBorder="1" applyAlignment="1">
      <alignment horizontal="center" vertical="center" wrapText="1"/>
    </xf>
    <xf numFmtId="0" fontId="71" fillId="26" borderId="7" xfId="324" applyFont="1" applyFill="1" applyBorder="1" applyAlignment="1">
      <alignment horizontal="center" vertical="center" wrapText="1"/>
    </xf>
    <xf numFmtId="0" fontId="69" fillId="0" borderId="7" xfId="0" applyFont="1" applyBorder="1" applyAlignment="1">
      <alignment vertical="center"/>
    </xf>
    <xf numFmtId="0" fontId="68" fillId="0" borderId="7" xfId="0" applyFont="1" applyBorder="1" applyAlignment="1">
      <alignment horizontal="center" vertical="center"/>
    </xf>
    <xf numFmtId="0" fontId="71" fillId="26" borderId="55" xfId="305" applyFont="1" applyFill="1" applyBorder="1" applyAlignment="1">
      <alignment horizontal="center" vertical="center" wrapText="1"/>
    </xf>
    <xf numFmtId="0" fontId="77" fillId="26" borderId="55" xfId="305" applyFont="1" applyFill="1" applyBorder="1" applyAlignment="1">
      <alignment horizontal="left" vertical="top" wrapText="1"/>
    </xf>
    <xf numFmtId="0" fontId="77" fillId="26" borderId="55" xfId="305" applyFont="1" applyFill="1" applyBorder="1" applyAlignment="1">
      <alignment horizontal="center" vertical="top" wrapText="1"/>
    </xf>
    <xf numFmtId="0" fontId="72" fillId="0" borderId="55" xfId="0" applyFont="1" applyBorder="1" applyAlignment="1">
      <alignment vertical="center" wrapText="1"/>
    </xf>
    <xf numFmtId="177" fontId="72" fillId="0" borderId="56" xfId="83" applyNumberFormat="1" applyFont="1" applyBorder="1" applyAlignment="1">
      <alignment vertical="center" wrapText="1"/>
    </xf>
    <xf numFmtId="179" fontId="72" fillId="28" borderId="7" xfId="187" applyNumberFormat="1" applyFont="1" applyFill="1" applyBorder="1" applyAlignment="1">
      <alignment vertical="center" wrapText="1"/>
    </xf>
    <xf numFmtId="0" fontId="72" fillId="0" borderId="7" xfId="324" applyFont="1" applyBorder="1" applyAlignment="1">
      <alignment horizontal="center" vertical="center" wrapText="1"/>
    </xf>
    <xf numFmtId="179" fontId="72" fillId="0" borderId="7" xfId="187" applyNumberFormat="1" applyFont="1" applyFill="1" applyBorder="1" applyAlignment="1">
      <alignment vertical="center" wrapText="1"/>
    </xf>
    <xf numFmtId="177" fontId="71" fillId="0" borderId="56" xfId="83" applyNumberFormat="1" applyFont="1" applyBorder="1" applyAlignment="1">
      <alignment vertical="center" wrapText="1"/>
    </xf>
    <xf numFmtId="0" fontId="71" fillId="0" borderId="7" xfId="324" applyFont="1" applyBorder="1" applyAlignment="1">
      <alignment horizontal="center" vertical="center" wrapText="1"/>
    </xf>
    <xf numFmtId="0" fontId="71" fillId="26" borderId="57" xfId="305" applyFont="1" applyFill="1" applyBorder="1" applyAlignment="1">
      <alignment horizontal="center" vertical="center" wrapText="1"/>
    </xf>
    <xf numFmtId="0" fontId="77" fillId="26" borderId="57" xfId="305" applyFont="1" applyFill="1" applyBorder="1" applyAlignment="1">
      <alignment horizontal="left" vertical="top" wrapText="1"/>
    </xf>
    <xf numFmtId="0" fontId="77" fillId="26" borderId="57" xfId="305" applyFont="1" applyFill="1" applyBorder="1" applyAlignment="1">
      <alignment horizontal="center" vertical="top" wrapText="1"/>
    </xf>
    <xf numFmtId="0" fontId="72" fillId="26" borderId="57" xfId="305" applyFont="1" applyFill="1" applyBorder="1" applyAlignment="1">
      <alignment horizontal="center" vertical="center"/>
    </xf>
    <xf numFmtId="0" fontId="71" fillId="26" borderId="54" xfId="305" applyFont="1" applyFill="1" applyBorder="1" applyAlignment="1">
      <alignment horizontal="center" vertical="center" wrapText="1"/>
    </xf>
    <xf numFmtId="0" fontId="77" fillId="26" borderId="54" xfId="305" applyFont="1" applyFill="1" applyBorder="1" applyAlignment="1">
      <alignment horizontal="left" vertical="top" wrapText="1"/>
    </xf>
    <xf numFmtId="0" fontId="77" fillId="26" borderId="54" xfId="305" applyFont="1" applyFill="1" applyBorder="1" applyAlignment="1">
      <alignment horizontal="center" vertical="top" wrapText="1"/>
    </xf>
    <xf numFmtId="0" fontId="72" fillId="26" borderId="54" xfId="305" applyFont="1" applyFill="1" applyBorder="1" applyAlignment="1">
      <alignment horizontal="center" vertical="center"/>
    </xf>
    <xf numFmtId="14" fontId="71" fillId="26" borderId="54" xfId="187" applyNumberFormat="1" applyFont="1" applyFill="1" applyBorder="1" applyAlignment="1">
      <alignment vertical="center" wrapText="1"/>
    </xf>
    <xf numFmtId="0" fontId="71" fillId="26" borderId="54" xfId="0" applyFont="1" applyFill="1" applyBorder="1" applyAlignment="1">
      <alignment vertical="center" wrapText="1"/>
    </xf>
    <xf numFmtId="0" fontId="71" fillId="0" borderId="54" xfId="0" applyFont="1" applyBorder="1" applyAlignment="1">
      <alignment horizontal="left" vertical="center" wrapText="1"/>
    </xf>
    <xf numFmtId="179" fontId="71" fillId="0" borderId="54" xfId="164" applyNumberFormat="1" applyFont="1" applyBorder="1" applyAlignment="1">
      <alignment vertical="center" wrapText="1"/>
    </xf>
    <xf numFmtId="0" fontId="72" fillId="26" borderId="54" xfId="0" applyFont="1" applyFill="1" applyBorder="1" applyAlignment="1">
      <alignment horizontal="left" vertical="center" wrapText="1"/>
    </xf>
    <xf numFmtId="0" fontId="72" fillId="26" borderId="54" xfId="0" applyFont="1" applyFill="1" applyBorder="1" applyAlignment="1">
      <alignment horizontal="center" vertical="center" wrapText="1"/>
    </xf>
    <xf numFmtId="0" fontId="72" fillId="26" borderId="54" xfId="0" applyFont="1" applyFill="1" applyBorder="1" applyAlignment="1">
      <alignment vertical="center" wrapText="1"/>
    </xf>
    <xf numFmtId="166" fontId="72" fillId="26" borderId="54" xfId="154" applyFont="1" applyFill="1" applyBorder="1" applyAlignment="1">
      <alignment horizontal="center" vertical="center" wrapText="1"/>
    </xf>
    <xf numFmtId="14" fontId="71" fillId="26" borderId="54" xfId="164" applyNumberFormat="1" applyFont="1" applyFill="1" applyBorder="1" applyAlignment="1">
      <alignment vertical="center" wrapText="1"/>
    </xf>
    <xf numFmtId="177" fontId="71" fillId="0" borderId="54" xfId="154" applyNumberFormat="1" applyFont="1" applyBorder="1" applyAlignment="1">
      <alignment horizontal="center" vertical="center" wrapText="1"/>
    </xf>
    <xf numFmtId="14" fontId="71" fillId="0" borderId="54" xfId="164" applyNumberFormat="1" applyFont="1" applyBorder="1" applyAlignment="1">
      <alignment vertical="center" wrapText="1"/>
    </xf>
    <xf numFmtId="0" fontId="71" fillId="26" borderId="7" xfId="324" applyFont="1" applyFill="1" applyBorder="1" applyAlignment="1">
      <alignment horizontal="left" vertical="center" wrapText="1"/>
    </xf>
    <xf numFmtId="185" fontId="71" fillId="0" borderId="54" xfId="0" applyNumberFormat="1" applyFont="1" applyBorder="1" applyAlignment="1">
      <alignment vertical="center" wrapText="1"/>
    </xf>
    <xf numFmtId="185" fontId="72" fillId="26" borderId="55" xfId="187" applyNumberFormat="1" applyFont="1" applyFill="1" applyBorder="1" applyAlignment="1">
      <alignment vertical="center" wrapText="1"/>
    </xf>
    <xf numFmtId="185" fontId="72" fillId="28" borderId="7" xfId="187" applyNumberFormat="1" applyFont="1" applyFill="1" applyBorder="1" applyAlignment="1">
      <alignment horizontal="center" vertical="center" wrapText="1"/>
    </xf>
    <xf numFmtId="185" fontId="72" fillId="0" borderId="55" xfId="0" applyNumberFormat="1" applyFont="1" applyBorder="1" applyAlignment="1">
      <alignment vertical="center" wrapText="1"/>
    </xf>
    <xf numFmtId="185" fontId="71" fillId="26" borderId="57" xfId="187" applyNumberFormat="1" applyFont="1" applyFill="1" applyBorder="1" applyAlignment="1">
      <alignment vertical="center" wrapText="1"/>
    </xf>
    <xf numFmtId="185" fontId="72" fillId="26" borderId="55" xfId="154" applyNumberFormat="1" applyFont="1" applyFill="1" applyBorder="1" applyAlignment="1">
      <alignment vertical="center" wrapText="1"/>
    </xf>
    <xf numFmtId="185" fontId="71" fillId="26" borderId="54" xfId="164" applyNumberFormat="1" applyFont="1" applyFill="1" applyBorder="1" applyAlignment="1">
      <alignment vertical="center" wrapText="1"/>
    </xf>
    <xf numFmtId="185" fontId="72" fillId="26" borderId="54" xfId="154" applyNumberFormat="1" applyFont="1" applyFill="1" applyBorder="1" applyAlignment="1">
      <alignment vertical="center" wrapText="1"/>
    </xf>
    <xf numFmtId="185" fontId="71" fillId="26" borderId="54" xfId="85" applyNumberFormat="1" applyFont="1" applyFill="1" applyBorder="1" applyAlignment="1">
      <alignment vertical="center" wrapText="1"/>
    </xf>
    <xf numFmtId="185" fontId="71" fillId="26" borderId="54" xfId="0" applyNumberFormat="1" applyFont="1" applyFill="1" applyBorder="1" applyAlignment="1">
      <alignment vertical="center" wrapText="1"/>
    </xf>
    <xf numFmtId="185" fontId="71" fillId="0" borderId="54" xfId="164" applyNumberFormat="1" applyFont="1" applyBorder="1" applyAlignment="1">
      <alignment vertical="center" wrapText="1"/>
    </xf>
    <xf numFmtId="185" fontId="72" fillId="28" borderId="7" xfId="187" applyNumberFormat="1" applyFont="1" applyFill="1" applyBorder="1" applyAlignment="1">
      <alignment vertical="center" wrapText="1"/>
    </xf>
    <xf numFmtId="185" fontId="71" fillId="26" borderId="7" xfId="187" applyNumberFormat="1" applyFont="1" applyFill="1" applyBorder="1" applyAlignment="1">
      <alignment vertical="center" wrapText="1"/>
    </xf>
    <xf numFmtId="185" fontId="72" fillId="28" borderId="7" xfId="91" applyNumberFormat="1" applyFont="1" applyFill="1" applyBorder="1" applyAlignment="1">
      <alignment vertical="center" wrapText="1"/>
    </xf>
    <xf numFmtId="185" fontId="71" fillId="0" borderId="7" xfId="187" applyNumberFormat="1" applyFont="1" applyFill="1" applyBorder="1" applyAlignment="1">
      <alignment vertical="center" wrapText="1"/>
    </xf>
    <xf numFmtId="185" fontId="68" fillId="0" borderId="7" xfId="83" applyNumberFormat="1" applyFont="1" applyBorder="1" applyAlignment="1">
      <alignment vertical="center"/>
    </xf>
    <xf numFmtId="177" fontId="72" fillId="0" borderId="56" xfId="83" applyNumberFormat="1" applyFont="1" applyBorder="1" applyAlignment="1">
      <alignment horizontal="center" vertical="center" wrapText="1"/>
    </xf>
    <xf numFmtId="0" fontId="72" fillId="0" borderId="54" xfId="0" applyFont="1" applyBorder="1" applyAlignment="1">
      <alignment horizontal="center" vertical="center" wrapText="1"/>
    </xf>
    <xf numFmtId="177" fontId="71" fillId="0" borderId="7" xfId="154" applyNumberFormat="1" applyFont="1" applyFill="1" applyBorder="1" applyAlignment="1">
      <alignment horizontal="left" vertical="center" wrapText="1"/>
    </xf>
    <xf numFmtId="185" fontId="71" fillId="0" borderId="7" xfId="187" applyNumberFormat="1" applyFont="1" applyFill="1" applyBorder="1" applyAlignment="1">
      <alignment horizontal="right" vertical="center" wrapText="1"/>
    </xf>
    <xf numFmtId="0" fontId="73" fillId="12" borderId="54" xfId="187" applyNumberFormat="1" applyFont="1" applyFill="1" applyBorder="1" applyAlignment="1">
      <alignment horizontal="center" vertical="center" wrapText="1"/>
    </xf>
    <xf numFmtId="0" fontId="68" fillId="0" borderId="54" xfId="305" applyFont="1" applyBorder="1" applyAlignment="1" applyProtection="1">
      <alignment horizontal="center"/>
      <protection locked="0"/>
    </xf>
    <xf numFmtId="184" fontId="73" fillId="12" borderId="54" xfId="325" applyNumberFormat="1" applyFont="1" applyFill="1" applyBorder="1" applyAlignment="1">
      <alignment horizontal="center" vertical="center" wrapText="1"/>
    </xf>
    <xf numFmtId="1" fontId="69" fillId="0" borderId="54" xfId="305" applyNumberFormat="1" applyFont="1" applyBorder="1" applyAlignment="1">
      <alignment horizontal="center" vertical="top"/>
    </xf>
    <xf numFmtId="0" fontId="71" fillId="0" borderId="54" xfId="0" applyFont="1" applyBorder="1"/>
    <xf numFmtId="0" fontId="72" fillId="0" borderId="55" xfId="0" applyFont="1" applyBorder="1" applyAlignment="1">
      <alignment horizontal="center" vertical="center"/>
    </xf>
    <xf numFmtId="0" fontId="71" fillId="0" borderId="55" xfId="0" applyFont="1" applyBorder="1" applyAlignment="1">
      <alignment horizontal="center"/>
    </xf>
    <xf numFmtId="0" fontId="71" fillId="0" borderId="55" xfId="0" applyFont="1" applyBorder="1"/>
    <xf numFmtId="0" fontId="71" fillId="0" borderId="55" xfId="0" applyFont="1" applyBorder="1" applyAlignment="1">
      <alignment horizontal="left"/>
    </xf>
    <xf numFmtId="179" fontId="71" fillId="0" borderId="55" xfId="164" applyNumberFormat="1" applyFont="1" applyBorder="1" applyAlignment="1">
      <alignment horizontal="center"/>
    </xf>
    <xf numFmtId="177" fontId="72" fillId="28" borderId="7" xfId="83" applyNumberFormat="1" applyFont="1" applyFill="1" applyBorder="1" applyAlignment="1">
      <alignment horizontal="center" vertical="center" wrapText="1"/>
    </xf>
    <xf numFmtId="168" fontId="72" fillId="28" borderId="7" xfId="84" applyFont="1" applyFill="1" applyBorder="1" applyAlignment="1">
      <alignment horizontal="center" vertical="center" wrapText="1"/>
    </xf>
    <xf numFmtId="0" fontId="71" fillId="0" borderId="56" xfId="0" applyFont="1" applyBorder="1"/>
    <xf numFmtId="184" fontId="74" fillId="12" borderId="54" xfId="305" applyNumberFormat="1" applyFont="1" applyFill="1" applyBorder="1" applyAlignment="1">
      <alignment horizontal="left" vertical="center"/>
    </xf>
    <xf numFmtId="0" fontId="69" fillId="26" borderId="57" xfId="0" applyFont="1" applyFill="1" applyBorder="1" applyAlignment="1">
      <alignment vertical="top"/>
    </xf>
    <xf numFmtId="0" fontId="72" fillId="0" borderId="54" xfId="0" applyFont="1" applyBorder="1"/>
    <xf numFmtId="0" fontId="71" fillId="0" borderId="54" xfId="0" applyFont="1" applyBorder="1" applyAlignment="1">
      <alignment horizontal="center"/>
    </xf>
    <xf numFmtId="49" fontId="69" fillId="0" borderId="0" xfId="0" applyNumberFormat="1" applyFont="1" applyAlignment="1">
      <alignment horizontal="center" vertical="center" wrapText="1" shrinkToFit="1" readingOrder="1"/>
    </xf>
    <xf numFmtId="0" fontId="71" fillId="26" borderId="0" xfId="0" applyFont="1" applyFill="1" applyAlignment="1">
      <alignment horizontal="center" vertical="center" wrapText="1"/>
    </xf>
    <xf numFmtId="179" fontId="71" fillId="26" borderId="0" xfId="164" applyNumberFormat="1" applyFont="1" applyFill="1" applyAlignment="1">
      <alignment horizontal="center" vertical="center" wrapText="1"/>
    </xf>
    <xf numFmtId="177" fontId="71" fillId="0" borderId="0" xfId="83" applyNumberFormat="1" applyFont="1" applyAlignment="1">
      <alignment vertical="center" wrapText="1"/>
    </xf>
    <xf numFmtId="0" fontId="71" fillId="0" borderId="0" xfId="0" applyFont="1" applyAlignment="1">
      <alignment vertical="center" wrapText="1"/>
    </xf>
    <xf numFmtId="177" fontId="72" fillId="0" borderId="0" xfId="83" applyNumberFormat="1" applyFont="1" applyAlignment="1">
      <alignment vertical="center" wrapText="1"/>
    </xf>
    <xf numFmtId="177" fontId="72" fillId="0" borderId="0" xfId="83" quotePrefix="1" applyNumberFormat="1" applyFont="1" applyAlignment="1">
      <alignment vertical="center" wrapText="1"/>
    </xf>
    <xf numFmtId="179" fontId="72" fillId="28" borderId="7" xfId="164" applyNumberFormat="1" applyFont="1" applyFill="1" applyBorder="1" applyAlignment="1">
      <alignment horizontal="center" vertical="center" wrapText="1"/>
    </xf>
    <xf numFmtId="3" fontId="72" fillId="26" borderId="0" xfId="0" applyNumberFormat="1" applyFont="1" applyFill="1" applyAlignment="1">
      <alignment vertical="center" wrapText="1"/>
    </xf>
    <xf numFmtId="0" fontId="71" fillId="12" borderId="0" xfId="0" applyFont="1" applyFill="1" applyAlignment="1">
      <alignment horizontal="center" vertical="center" wrapText="1"/>
    </xf>
    <xf numFmtId="179" fontId="71" fillId="0" borderId="0" xfId="164" applyNumberFormat="1" applyFont="1" applyAlignment="1">
      <alignment horizontal="center" vertical="center" wrapText="1"/>
    </xf>
    <xf numFmtId="0" fontId="72" fillId="12" borderId="0" xfId="0" applyFont="1" applyFill="1" applyAlignment="1">
      <alignment horizontal="left" vertical="center"/>
    </xf>
    <xf numFmtId="0" fontId="71" fillId="0" borderId="0" xfId="0" applyFont="1" applyAlignment="1">
      <alignment horizontal="left"/>
    </xf>
    <xf numFmtId="185" fontId="72" fillId="28" borderId="7" xfId="164" applyNumberFormat="1" applyFont="1" applyFill="1" applyBorder="1" applyAlignment="1">
      <alignment horizontal="center" vertical="center" wrapText="1"/>
    </xf>
    <xf numFmtId="185" fontId="71" fillId="0" borderId="0" xfId="0" applyNumberFormat="1" applyFont="1" applyAlignment="1">
      <alignment horizontal="right" vertical="center" wrapText="1"/>
    </xf>
    <xf numFmtId="185" fontId="71" fillId="26" borderId="0" xfId="0" applyNumberFormat="1" applyFont="1" applyFill="1" applyAlignment="1">
      <alignment horizontal="right" vertical="center" wrapText="1"/>
    </xf>
    <xf numFmtId="185" fontId="71" fillId="0" borderId="7" xfId="83" applyNumberFormat="1" applyFont="1" applyFill="1" applyBorder="1" applyAlignment="1">
      <alignment horizontal="right" vertical="center"/>
    </xf>
    <xf numFmtId="185" fontId="71" fillId="12" borderId="0" xfId="0" applyNumberFormat="1" applyFont="1" applyFill="1" applyAlignment="1">
      <alignment horizontal="right" vertical="center" wrapText="1"/>
    </xf>
    <xf numFmtId="185" fontId="72" fillId="0" borderId="0" xfId="0" applyNumberFormat="1" applyFont="1" applyAlignment="1">
      <alignment horizontal="right" vertical="center"/>
    </xf>
    <xf numFmtId="185" fontId="72" fillId="0" borderId="0" xfId="83" applyNumberFormat="1" applyFont="1" applyAlignment="1">
      <alignment horizontal="right" vertical="center"/>
    </xf>
    <xf numFmtId="3" fontId="72" fillId="0" borderId="0" xfId="0" quotePrefix="1" applyNumberFormat="1" applyFont="1" applyAlignment="1">
      <alignment horizontal="center" vertical="center" wrapText="1"/>
    </xf>
    <xf numFmtId="0" fontId="72" fillId="0" borderId="0" xfId="0" quotePrefix="1" applyFont="1" applyAlignment="1">
      <alignment horizontal="center"/>
    </xf>
    <xf numFmtId="177" fontId="71" fillId="0" borderId="7" xfId="83" applyNumberFormat="1" applyFont="1" applyBorder="1"/>
    <xf numFmtId="0" fontId="71" fillId="0" borderId="0" xfId="309" applyFont="1" applyAlignment="1">
      <alignment horizontal="center"/>
    </xf>
    <xf numFmtId="4" fontId="72" fillId="0" borderId="0" xfId="309" applyNumberFormat="1" applyFont="1" applyAlignment="1">
      <alignment wrapText="1"/>
    </xf>
    <xf numFmtId="0" fontId="71" fillId="0" borderId="0" xfId="309" applyFont="1" applyAlignment="1">
      <alignment horizontal="center" wrapText="1"/>
    </xf>
    <xf numFmtId="0" fontId="72" fillId="0" borderId="0" xfId="309" applyFont="1" applyAlignment="1">
      <alignment horizontal="center" wrapText="1"/>
    </xf>
    <xf numFmtId="0" fontId="72" fillId="0" borderId="0" xfId="309" applyFont="1" applyAlignment="1">
      <alignment wrapText="1"/>
    </xf>
    <xf numFmtId="4" fontId="71" fillId="0" borderId="0" xfId="0" applyNumberFormat="1" applyFont="1"/>
    <xf numFmtId="177" fontId="72" fillId="0" borderId="0" xfId="83" applyNumberFormat="1" applyFont="1" applyBorder="1" applyAlignment="1">
      <alignment wrapText="1"/>
    </xf>
    <xf numFmtId="0" fontId="73" fillId="0" borderId="0" xfId="0" applyFont="1" applyAlignment="1">
      <alignment horizontal="center"/>
    </xf>
    <xf numFmtId="0" fontId="71" fillId="0" borderId="0" xfId="0" applyFont="1" applyAlignment="1">
      <alignment horizontal="center"/>
    </xf>
    <xf numFmtId="0" fontId="72" fillId="0" borderId="0" xfId="309" applyFont="1" applyAlignment="1">
      <alignment horizontal="left"/>
    </xf>
    <xf numFmtId="3" fontId="72" fillId="0" borderId="0" xfId="0" applyNumberFormat="1" applyFont="1"/>
    <xf numFmtId="0" fontId="73" fillId="0" borderId="0" xfId="0" applyFont="1"/>
    <xf numFmtId="169" fontId="71" fillId="26" borderId="0" xfId="164" applyFont="1" applyFill="1" applyAlignment="1">
      <alignment horizontal="right"/>
    </xf>
    <xf numFmtId="3" fontId="71" fillId="0" borderId="0" xfId="0" applyNumberFormat="1" applyFont="1"/>
    <xf numFmtId="169" fontId="72" fillId="28" borderId="7" xfId="164" applyFont="1" applyFill="1" applyBorder="1" applyAlignment="1">
      <alignment horizontal="center" vertical="center" wrapText="1"/>
    </xf>
    <xf numFmtId="3" fontId="71" fillId="0" borderId="7" xfId="0" applyNumberFormat="1" applyFont="1" applyBorder="1" applyAlignment="1">
      <alignment vertical="center" wrapText="1"/>
    </xf>
    <xf numFmtId="3" fontId="72" fillId="12" borderId="0" xfId="0" applyNumberFormat="1" applyFont="1" applyFill="1" applyAlignment="1">
      <alignment horizontal="center" vertical="center" wrapText="1"/>
    </xf>
    <xf numFmtId="0" fontId="69" fillId="26" borderId="0" xfId="0" applyFont="1" applyFill="1" applyAlignment="1">
      <alignment horizontal="center" vertical="top" wrapText="1"/>
    </xf>
    <xf numFmtId="3" fontId="71" fillId="26" borderId="0" xfId="0" applyNumberFormat="1" applyFont="1" applyFill="1" applyAlignment="1">
      <alignment vertical="center" wrapText="1"/>
    </xf>
    <xf numFmtId="0" fontId="69" fillId="26" borderId="0" xfId="0" applyFont="1" applyFill="1" applyAlignment="1">
      <alignment vertical="top"/>
    </xf>
    <xf numFmtId="177" fontId="72" fillId="26" borderId="0" xfId="83" applyNumberFormat="1" applyFont="1" applyFill="1" applyBorder="1"/>
    <xf numFmtId="0" fontId="71" fillId="0" borderId="54" xfId="309" applyFont="1" applyBorder="1" applyAlignment="1">
      <alignment horizontal="center"/>
    </xf>
    <xf numFmtId="0" fontId="71" fillId="0" borderId="54" xfId="0" applyFont="1" applyBorder="1" applyAlignment="1">
      <alignment horizontal="left"/>
    </xf>
    <xf numFmtId="177" fontId="75" fillId="26" borderId="0" xfId="83" applyNumberFormat="1" applyFont="1" applyFill="1" applyAlignment="1">
      <alignment horizontal="right"/>
    </xf>
    <xf numFmtId="3" fontId="71" fillId="0" borderId="0" xfId="0" applyNumberFormat="1" applyFont="1" applyAlignment="1">
      <alignment horizontal="left"/>
    </xf>
    <xf numFmtId="3" fontId="71" fillId="0" borderId="0" xfId="164" applyNumberFormat="1" applyFont="1" applyAlignment="1">
      <alignment horizontal="left"/>
    </xf>
    <xf numFmtId="179" fontId="71" fillId="26" borderId="0" xfId="0" applyNumberFormat="1" applyFont="1" applyFill="1" applyAlignment="1">
      <alignment horizontal="left"/>
    </xf>
    <xf numFmtId="169" fontId="71" fillId="26" borderId="0" xfId="164" applyFont="1" applyFill="1"/>
    <xf numFmtId="0" fontId="74" fillId="26" borderId="54" xfId="0" applyFont="1" applyFill="1" applyBorder="1" applyAlignment="1">
      <alignment horizontal="left" vertical="center"/>
    </xf>
    <xf numFmtId="0" fontId="72" fillId="26" borderId="54" xfId="0" applyFont="1" applyFill="1" applyBorder="1" applyAlignment="1">
      <alignment horizontal="left"/>
    </xf>
    <xf numFmtId="179" fontId="71" fillId="26" borderId="0" xfId="164" applyNumberFormat="1" applyFont="1" applyFill="1" applyAlignment="1">
      <alignment horizontal="left"/>
    </xf>
    <xf numFmtId="10" fontId="71" fillId="26" borderId="0" xfId="0" applyNumberFormat="1" applyFont="1" applyFill="1"/>
    <xf numFmtId="10" fontId="71" fillId="0" borderId="0" xfId="0" applyNumberFormat="1" applyFont="1"/>
    <xf numFmtId="169" fontId="71" fillId="0" borderId="0" xfId="164" applyFont="1"/>
    <xf numFmtId="14" fontId="71" fillId="0" borderId="7" xfId="346" applyNumberFormat="1" applyFont="1" applyBorder="1" applyAlignment="1">
      <alignment horizontal="right" vertical="center"/>
    </xf>
    <xf numFmtId="185" fontId="72" fillId="0" borderId="54" xfId="0" applyNumberFormat="1" applyFont="1" applyBorder="1" applyAlignment="1">
      <alignment vertical="center" wrapText="1"/>
    </xf>
    <xf numFmtId="0" fontId="68" fillId="0" borderId="7" xfId="0" applyFont="1" applyBorder="1" applyAlignment="1">
      <alignment horizontal="center" wrapText="1"/>
    </xf>
    <xf numFmtId="14" fontId="71" fillId="0" borderId="7" xfId="187" applyNumberFormat="1" applyFont="1" applyFill="1" applyBorder="1" applyAlignment="1">
      <alignment horizontal="left" vertical="center" wrapText="1"/>
    </xf>
    <xf numFmtId="177" fontId="71" fillId="0" borderId="54" xfId="83" applyNumberFormat="1" applyFont="1" applyFill="1" applyBorder="1" applyAlignment="1">
      <alignment vertical="center" wrapText="1"/>
    </xf>
    <xf numFmtId="185" fontId="71" fillId="0" borderId="54" xfId="0" applyNumberFormat="1" applyFont="1" applyBorder="1" applyAlignment="1">
      <alignment horizontal="center" vertical="center"/>
    </xf>
    <xf numFmtId="0" fontId="74" fillId="28" borderId="7" xfId="434" applyFont="1" applyFill="1" applyBorder="1" applyAlignment="1">
      <alignment horizontal="center" vertical="center" wrapText="1"/>
    </xf>
    <xf numFmtId="168" fontId="72" fillId="28" borderId="7" xfId="85" applyFont="1" applyFill="1" applyBorder="1" applyAlignment="1">
      <alignment horizontal="center" vertical="center" wrapText="1"/>
    </xf>
    <xf numFmtId="0" fontId="72" fillId="0" borderId="0" xfId="0" applyFont="1" applyAlignment="1">
      <alignment vertical="top"/>
    </xf>
    <xf numFmtId="0" fontId="72" fillId="0" borderId="0" xfId="0" applyFont="1" applyAlignment="1">
      <alignment horizontal="center" vertical="top"/>
    </xf>
    <xf numFmtId="0" fontId="72" fillId="0" borderId="0" xfId="0" applyFont="1" applyAlignment="1">
      <alignment horizontal="center"/>
    </xf>
    <xf numFmtId="0" fontId="72" fillId="26" borderId="0" xfId="309" applyFont="1" applyFill="1"/>
    <xf numFmtId="179" fontId="71" fillId="0" borderId="0" xfId="164" applyNumberFormat="1" applyFont="1" applyAlignment="1">
      <alignment horizontal="center" vertical="center"/>
    </xf>
    <xf numFmtId="0" fontId="73" fillId="0" borderId="0" xfId="0" applyFont="1" applyAlignment="1">
      <alignment horizontal="center" wrapText="1"/>
    </xf>
    <xf numFmtId="0" fontId="73" fillId="0" borderId="0" xfId="0" applyFont="1" applyAlignment="1">
      <alignment horizontal="left" wrapText="1"/>
    </xf>
    <xf numFmtId="0" fontId="72" fillId="0" borderId="0" xfId="0" applyFont="1" applyAlignment="1">
      <alignment horizontal="center" vertical="center" wrapText="1"/>
    </xf>
    <xf numFmtId="0" fontId="72" fillId="12" borderId="0" xfId="0" applyFont="1" applyFill="1" applyAlignment="1">
      <alignment horizontal="left"/>
    </xf>
    <xf numFmtId="0" fontId="74" fillId="0" borderId="0" xfId="0" applyFont="1" applyAlignment="1">
      <alignment horizontal="center" vertical="center"/>
    </xf>
    <xf numFmtId="179" fontId="73" fillId="0" borderId="0" xfId="164" applyNumberFormat="1" applyFont="1" applyAlignment="1">
      <alignment horizontal="center" vertical="center"/>
    </xf>
    <xf numFmtId="177" fontId="69" fillId="0" borderId="7" xfId="83" applyNumberFormat="1" applyFont="1" applyFill="1" applyBorder="1" applyAlignment="1">
      <alignment horizontal="right" vertical="center"/>
    </xf>
    <xf numFmtId="168" fontId="71" fillId="0" borderId="0" xfId="85" applyFont="1" applyAlignment="1">
      <alignment horizontal="center"/>
    </xf>
    <xf numFmtId="10" fontId="71" fillId="0" borderId="0" xfId="187" applyNumberFormat="1" applyFont="1"/>
    <xf numFmtId="0" fontId="71" fillId="0" borderId="0" xfId="309" applyFont="1"/>
    <xf numFmtId="9" fontId="71" fillId="0" borderId="0" xfId="406" applyFont="1"/>
    <xf numFmtId="3" fontId="71" fillId="26" borderId="0" xfId="309" applyNumberFormat="1" applyFont="1" applyFill="1" applyAlignment="1">
      <alignment horizontal="center" vertical="center"/>
    </xf>
    <xf numFmtId="3" fontId="72" fillId="26" borderId="0" xfId="309" applyNumberFormat="1" applyFont="1" applyFill="1" applyAlignment="1">
      <alignment horizontal="center" vertical="center"/>
    </xf>
    <xf numFmtId="0" fontId="71" fillId="26" borderId="0" xfId="309" applyFont="1" applyFill="1" applyAlignment="1">
      <alignment horizontal="right"/>
    </xf>
    <xf numFmtId="0" fontId="71" fillId="26" borderId="0" xfId="309" applyFont="1" applyFill="1" applyAlignment="1">
      <alignment horizontal="center"/>
    </xf>
    <xf numFmtId="0" fontId="71" fillId="0" borderId="0" xfId="309" applyFont="1" applyAlignment="1">
      <alignment horizontal="right" vertical="center"/>
    </xf>
    <xf numFmtId="0" fontId="71" fillId="12" borderId="0" xfId="309" applyFont="1" applyFill="1"/>
    <xf numFmtId="0" fontId="68" fillId="0" borderId="0" xfId="309" applyFont="1"/>
    <xf numFmtId="0" fontId="68" fillId="0" borderId="0" xfId="309" applyFont="1" applyAlignment="1">
      <alignment horizontal="right"/>
    </xf>
    <xf numFmtId="0" fontId="68" fillId="0" borderId="0" xfId="309" applyFont="1" applyAlignment="1">
      <alignment horizontal="center"/>
    </xf>
    <xf numFmtId="0" fontId="72" fillId="28" borderId="7" xfId="309" applyFont="1" applyFill="1" applyBorder="1" applyAlignment="1">
      <alignment horizontal="center" vertical="center" wrapText="1"/>
    </xf>
    <xf numFmtId="0" fontId="71" fillId="0" borderId="0" xfId="309" applyFont="1" applyAlignment="1">
      <alignment horizontal="center" vertical="center"/>
    </xf>
    <xf numFmtId="168" fontId="72" fillId="0" borderId="0" xfId="85" applyFont="1" applyFill="1" applyBorder="1" applyAlignment="1">
      <alignment horizontal="center" vertical="center"/>
    </xf>
    <xf numFmtId="3" fontId="71" fillId="0" borderId="0" xfId="309" applyNumberFormat="1" applyFont="1" applyAlignment="1">
      <alignment horizontal="center" vertical="center"/>
    </xf>
    <xf numFmtId="0" fontId="71" fillId="0" borderId="0" xfId="309" applyFont="1" applyAlignment="1">
      <alignment horizontal="right"/>
    </xf>
    <xf numFmtId="180" fontId="72" fillId="26" borderId="0" xfId="309" applyNumberFormat="1" applyFont="1" applyFill="1" applyAlignment="1">
      <alignment horizontal="center" vertical="center" wrapText="1"/>
    </xf>
    <xf numFmtId="0" fontId="71" fillId="26" borderId="0" xfId="309" applyFont="1" applyFill="1"/>
    <xf numFmtId="183" fontId="72" fillId="26" borderId="0" xfId="187" applyNumberFormat="1" applyFont="1" applyFill="1" applyBorder="1" applyAlignment="1">
      <alignment horizontal="center" vertical="center" wrapText="1"/>
    </xf>
    <xf numFmtId="10" fontId="71" fillId="26" borderId="0" xfId="187" applyNumberFormat="1" applyFont="1" applyFill="1" applyBorder="1"/>
    <xf numFmtId="0" fontId="71" fillId="0" borderId="0" xfId="309" applyFont="1" applyAlignment="1">
      <alignment horizontal="left"/>
    </xf>
    <xf numFmtId="0" fontId="73" fillId="0" borderId="0" xfId="309" applyFont="1" applyAlignment="1">
      <alignment horizontal="left"/>
    </xf>
    <xf numFmtId="10" fontId="71" fillId="26" borderId="0" xfId="309" applyNumberFormat="1" applyFont="1" applyFill="1" applyAlignment="1">
      <alignment horizontal="left"/>
    </xf>
    <xf numFmtId="0" fontId="71" fillId="26" borderId="0" xfId="309" applyFont="1" applyFill="1" applyAlignment="1">
      <alignment horizontal="left"/>
    </xf>
    <xf numFmtId="0" fontId="74" fillId="0" borderId="0" xfId="309" applyFont="1" applyAlignment="1">
      <alignment horizontal="left"/>
    </xf>
    <xf numFmtId="10" fontId="71" fillId="0" borderId="0" xfId="309" applyNumberFormat="1" applyFont="1" applyAlignment="1">
      <alignment horizontal="left"/>
    </xf>
    <xf numFmtId="0" fontId="72" fillId="0" borderId="0" xfId="309" applyFont="1"/>
    <xf numFmtId="0" fontId="73" fillId="0" borderId="0" xfId="309" applyFont="1" applyAlignment="1">
      <alignment horizontal="right"/>
    </xf>
    <xf numFmtId="0" fontId="73" fillId="0" borderId="0" xfId="309" applyFont="1" applyAlignment="1">
      <alignment horizontal="center"/>
    </xf>
    <xf numFmtId="165" fontId="73" fillId="0" borderId="0" xfId="187" applyNumberFormat="1" applyFont="1" applyFill="1" applyAlignment="1">
      <alignment horizontal="left"/>
    </xf>
    <xf numFmtId="0" fontId="73" fillId="0" borderId="0" xfId="309" applyFont="1"/>
    <xf numFmtId="179" fontId="69" fillId="0" borderId="7" xfId="164" applyNumberFormat="1" applyFont="1" applyBorder="1" applyAlignment="1">
      <alignment vertical="center"/>
    </xf>
    <xf numFmtId="170" fontId="71" fillId="0" borderId="0" xfId="83" applyFont="1" applyAlignment="1">
      <alignment horizontal="center"/>
    </xf>
    <xf numFmtId="1" fontId="71" fillId="0" borderId="7" xfId="0" applyNumberFormat="1" applyFont="1" applyBorder="1" applyAlignment="1">
      <alignment horizontal="center" vertical="center" wrapText="1"/>
    </xf>
    <xf numFmtId="0" fontId="69" fillId="0" borderId="7" xfId="0" applyFont="1" applyBorder="1" applyAlignment="1">
      <alignment vertical="center" wrapText="1"/>
    </xf>
    <xf numFmtId="177" fontId="73" fillId="0" borderId="7" xfId="83" applyNumberFormat="1" applyFont="1" applyBorder="1" applyAlignment="1">
      <alignment horizontal="right" vertical="top" wrapText="1"/>
    </xf>
    <xf numFmtId="10" fontId="69" fillId="0" borderId="7" xfId="405" applyNumberFormat="1" applyFont="1" applyBorder="1" applyAlignment="1">
      <alignment horizontal="center" vertical="top"/>
    </xf>
    <xf numFmtId="177" fontId="68" fillId="0" borderId="7" xfId="83" applyNumberFormat="1" applyFont="1" applyBorder="1" applyAlignment="1"/>
    <xf numFmtId="1" fontId="71" fillId="0" borderId="0" xfId="0" applyNumberFormat="1" applyFont="1" applyAlignment="1">
      <alignment horizontal="center" vertical="center"/>
    </xf>
    <xf numFmtId="177" fontId="71" fillId="0" borderId="0" xfId="83" applyNumberFormat="1" applyFont="1" applyFill="1" applyBorder="1" applyAlignment="1">
      <alignment horizontal="center" vertical="center"/>
    </xf>
    <xf numFmtId="170" fontId="71" fillId="0" borderId="0" xfId="83" applyFont="1" applyFill="1" applyBorder="1" applyAlignment="1">
      <alignment horizontal="center"/>
    </xf>
    <xf numFmtId="177" fontId="71" fillId="0" borderId="0" xfId="83" applyNumberFormat="1" applyFont="1" applyFill="1" applyBorder="1" applyAlignment="1"/>
    <xf numFmtId="177" fontId="72" fillId="0" borderId="0" xfId="83" applyNumberFormat="1" applyFont="1" applyFill="1" applyBorder="1" applyAlignment="1">
      <alignment horizontal="left"/>
    </xf>
    <xf numFmtId="10" fontId="76" fillId="0" borderId="7" xfId="405" applyNumberFormat="1" applyFont="1" applyBorder="1" applyAlignment="1">
      <alignment horizontal="center" vertical="top"/>
    </xf>
    <xf numFmtId="177" fontId="78" fillId="0" borderId="7" xfId="83" applyNumberFormat="1" applyFont="1" applyBorder="1" applyAlignment="1"/>
    <xf numFmtId="0" fontId="79" fillId="0" borderId="0" xfId="0" applyFont="1"/>
    <xf numFmtId="170" fontId="71" fillId="0" borderId="0" xfId="83" applyFont="1" applyFill="1" applyAlignment="1">
      <alignment horizontal="center"/>
    </xf>
    <xf numFmtId="177" fontId="71" fillId="0" borderId="0" xfId="83" applyNumberFormat="1" applyFont="1" applyFill="1" applyBorder="1"/>
    <xf numFmtId="179" fontId="72" fillId="0" borderId="0" xfId="164" applyNumberFormat="1" applyFont="1" applyFill="1"/>
    <xf numFmtId="0" fontId="74" fillId="0" borderId="0" xfId="0" applyFont="1" applyAlignment="1">
      <alignment horizontal="left"/>
    </xf>
    <xf numFmtId="0" fontId="72" fillId="0" borderId="0" xfId="0" applyFont="1" applyAlignment="1">
      <alignment horizontal="left"/>
    </xf>
    <xf numFmtId="10" fontId="74" fillId="0" borderId="0" xfId="0" applyNumberFormat="1" applyFont="1" applyAlignment="1">
      <alignment horizontal="left"/>
    </xf>
    <xf numFmtId="10" fontId="73" fillId="0" borderId="0" xfId="0" applyNumberFormat="1" applyFont="1" applyAlignment="1">
      <alignment horizontal="left"/>
    </xf>
    <xf numFmtId="169" fontId="71" fillId="0" borderId="0" xfId="164" applyFont="1" applyFill="1"/>
    <xf numFmtId="3" fontId="76" fillId="0" borderId="0" xfId="0" applyNumberFormat="1" applyFont="1" applyAlignment="1">
      <alignment horizontal="right" vertical="center"/>
    </xf>
    <xf numFmtId="3" fontId="72" fillId="32" borderId="7" xfId="0" applyNumberFormat="1" applyFont="1" applyFill="1" applyBorder="1" applyAlignment="1">
      <alignment horizontal="center" vertical="center" wrapText="1"/>
    </xf>
    <xf numFmtId="0" fontId="72" fillId="32" borderId="7" xfId="0" applyFont="1" applyFill="1" applyBorder="1" applyAlignment="1">
      <alignment horizontal="center" vertical="center" wrapText="1"/>
    </xf>
    <xf numFmtId="170" fontId="72" fillId="32" borderId="7" xfId="83" applyFont="1" applyFill="1" applyBorder="1" applyAlignment="1">
      <alignment horizontal="center" vertical="center" wrapText="1"/>
    </xf>
    <xf numFmtId="3" fontId="72" fillId="32" borderId="58" xfId="0" applyNumberFormat="1" applyFont="1" applyFill="1" applyBorder="1" applyAlignment="1">
      <alignment wrapText="1"/>
    </xf>
    <xf numFmtId="0" fontId="71" fillId="0" borderId="52" xfId="0" applyFont="1" applyBorder="1"/>
    <xf numFmtId="0" fontId="71" fillId="0" borderId="53" xfId="0" applyFont="1" applyBorder="1"/>
    <xf numFmtId="0" fontId="71" fillId="0" borderId="50" xfId="0" applyFont="1" applyBorder="1"/>
    <xf numFmtId="185" fontId="71" fillId="0" borderId="0" xfId="0" applyNumberFormat="1" applyFont="1" applyAlignment="1">
      <alignment horizontal="right" vertical="center"/>
    </xf>
    <xf numFmtId="185" fontId="71" fillId="0" borderId="0" xfId="83" applyNumberFormat="1" applyFont="1" applyAlignment="1">
      <alignment horizontal="right" vertical="center"/>
    </xf>
    <xf numFmtId="42" fontId="71" fillId="0" borderId="54" xfId="437" applyFont="1" applyBorder="1"/>
    <xf numFmtId="1" fontId="69" fillId="0" borderId="7" xfId="83" applyNumberFormat="1" applyFont="1" applyFill="1" applyBorder="1" applyAlignment="1">
      <alignment horizontal="center" vertical="center"/>
    </xf>
    <xf numFmtId="0" fontId="71" fillId="0" borderId="7" xfId="0" applyFont="1" applyBorder="1"/>
    <xf numFmtId="0" fontId="71" fillId="0" borderId="7" xfId="0" applyFont="1" applyBorder="1" applyAlignment="1">
      <alignment horizontal="left"/>
    </xf>
    <xf numFmtId="49" fontId="69" fillId="0" borderId="7" xfId="0" applyNumberFormat="1" applyFont="1" applyBorder="1" applyAlignment="1">
      <alignment horizontal="left" vertical="center" readingOrder="1"/>
    </xf>
    <xf numFmtId="0" fontId="73" fillId="0" borderId="7" xfId="305" applyFont="1" applyBorder="1" applyAlignment="1">
      <alignment horizontal="center" vertical="center" wrapText="1"/>
    </xf>
    <xf numFmtId="185" fontId="69" fillId="0" borderId="7" xfId="164" applyNumberFormat="1" applyFont="1" applyFill="1" applyBorder="1" applyAlignment="1">
      <alignment vertical="center"/>
    </xf>
    <xf numFmtId="185" fontId="71" fillId="0" borderId="7" xfId="164" applyNumberFormat="1" applyFont="1" applyFill="1" applyBorder="1" applyAlignment="1">
      <alignment horizontal="right" vertical="center" wrapText="1"/>
    </xf>
    <xf numFmtId="1" fontId="69" fillId="0" borderId="0" xfId="83" applyNumberFormat="1" applyFont="1" applyFill="1" applyBorder="1" applyAlignment="1">
      <alignment horizontal="center" vertical="center"/>
    </xf>
    <xf numFmtId="177" fontId="69" fillId="0" borderId="0" xfId="83" applyNumberFormat="1" applyFont="1" applyFill="1" applyBorder="1" applyAlignment="1">
      <alignment horizontal="left" vertical="center"/>
    </xf>
    <xf numFmtId="177" fontId="69" fillId="0" borderId="0" xfId="83" applyNumberFormat="1" applyFont="1" applyFill="1" applyBorder="1" applyAlignment="1">
      <alignment horizontal="right" vertical="center"/>
    </xf>
    <xf numFmtId="14" fontId="69" fillId="0" borderId="0" xfId="0" applyNumberFormat="1" applyFont="1" applyAlignment="1">
      <alignment vertical="center"/>
    </xf>
    <xf numFmtId="185" fontId="71" fillId="0" borderId="7" xfId="0" applyNumberFormat="1" applyFont="1" applyBorder="1" applyAlignment="1">
      <alignment horizontal="right" vertical="center" wrapText="1"/>
    </xf>
    <xf numFmtId="14" fontId="69" fillId="0" borderId="7" xfId="0" applyNumberFormat="1" applyFont="1" applyBorder="1" applyAlignment="1">
      <alignment horizontal="right" vertical="center"/>
    </xf>
    <xf numFmtId="177" fontId="69" fillId="0" borderId="35" xfId="83" applyNumberFormat="1" applyFont="1" applyFill="1" applyBorder="1" applyAlignment="1">
      <alignment horizontal="right" vertical="center"/>
    </xf>
    <xf numFmtId="49" fontId="69" fillId="0" borderId="7" xfId="0" applyNumberFormat="1" applyFont="1" applyBorder="1" applyAlignment="1">
      <alignment horizontal="right" vertical="center" wrapText="1" shrinkToFit="1" readingOrder="1"/>
    </xf>
    <xf numFmtId="49" fontId="69" fillId="0" borderId="35" xfId="0" applyNumberFormat="1" applyFont="1" applyBorder="1" applyAlignment="1">
      <alignment horizontal="right" vertical="center" wrapText="1" shrinkToFit="1" readingOrder="1"/>
    </xf>
    <xf numFmtId="0" fontId="71" fillId="0" borderId="0" xfId="0" applyFont="1" applyAlignment="1" applyProtection="1">
      <alignment vertical="center"/>
      <protection locked="0"/>
    </xf>
    <xf numFmtId="1" fontId="69" fillId="0" borderId="7" xfId="0" applyNumberFormat="1" applyFont="1" applyBorder="1" applyAlignment="1">
      <alignment horizontal="center" vertical="center"/>
    </xf>
    <xf numFmtId="14" fontId="71" fillId="0" borderId="7" xfId="0" applyNumberFormat="1" applyFont="1" applyBorder="1"/>
    <xf numFmtId="185" fontId="72" fillId="32" borderId="7" xfId="85" applyNumberFormat="1" applyFont="1" applyFill="1" applyBorder="1" applyAlignment="1">
      <alignment horizontal="right" vertical="center"/>
    </xf>
    <xf numFmtId="185" fontId="71" fillId="26" borderId="0" xfId="0" applyNumberFormat="1" applyFont="1" applyFill="1" applyAlignment="1">
      <alignment horizontal="right" vertical="center"/>
    </xf>
    <xf numFmtId="185" fontId="71" fillId="0" borderId="0" xfId="84" quotePrefix="1" applyNumberFormat="1" applyFont="1" applyFill="1" applyAlignment="1">
      <alignment horizontal="right" vertical="center"/>
    </xf>
    <xf numFmtId="185" fontId="71" fillId="26" borderId="55" xfId="85" quotePrefix="1" applyNumberFormat="1" applyFont="1" applyFill="1" applyBorder="1" applyAlignment="1">
      <alignment horizontal="right" vertical="center"/>
    </xf>
    <xf numFmtId="185" fontId="71" fillId="26" borderId="54" xfId="85" quotePrefix="1" applyNumberFormat="1" applyFont="1" applyFill="1" applyBorder="1" applyAlignment="1">
      <alignment horizontal="right" vertical="center"/>
    </xf>
    <xf numFmtId="185" fontId="71" fillId="26" borderId="0" xfId="85" quotePrefix="1" applyNumberFormat="1" applyFont="1" applyFill="1" applyAlignment="1">
      <alignment horizontal="right" vertical="center"/>
    </xf>
    <xf numFmtId="3" fontId="71" fillId="0" borderId="0" xfId="0" quotePrefix="1" applyNumberFormat="1" applyFont="1" applyAlignment="1">
      <alignment horizontal="right" vertical="center"/>
    </xf>
    <xf numFmtId="169" fontId="71" fillId="0" borderId="0" xfId="164" applyFont="1" applyAlignment="1">
      <alignment horizontal="right"/>
    </xf>
    <xf numFmtId="0" fontId="72" fillId="0" borderId="48" xfId="0" applyFont="1" applyBorder="1"/>
    <xf numFmtId="185" fontId="72" fillId="26" borderId="0" xfId="84" applyNumberFormat="1" applyFont="1" applyFill="1" applyAlignment="1">
      <alignment horizontal="center" vertical="center"/>
    </xf>
    <xf numFmtId="186" fontId="69" fillId="0" borderId="0" xfId="437" applyNumberFormat="1" applyFont="1" applyFill="1" applyBorder="1" applyAlignment="1">
      <alignment vertical="center"/>
    </xf>
    <xf numFmtId="185" fontId="71" fillId="0" borderId="7" xfId="83" applyNumberFormat="1" applyFont="1" applyFill="1" applyBorder="1" applyAlignment="1">
      <alignment horizontal="right" vertical="top" wrapText="1"/>
    </xf>
    <xf numFmtId="185" fontId="68" fillId="0" borderId="7" xfId="83" applyNumberFormat="1" applyFont="1" applyBorder="1"/>
    <xf numFmtId="177" fontId="71" fillId="0" borderId="0" xfId="83" applyNumberFormat="1" applyFont="1" applyFill="1" applyBorder="1" applyAlignment="1">
      <alignment horizontal="left" vertical="center"/>
    </xf>
    <xf numFmtId="185" fontId="71" fillId="0" borderId="7" xfId="0" applyNumberFormat="1" applyFont="1" applyBorder="1" applyAlignment="1">
      <alignment horizontal="right" vertical="top" wrapText="1"/>
    </xf>
    <xf numFmtId="168" fontId="71" fillId="0" borderId="0" xfId="309" applyNumberFormat="1" applyFont="1" applyAlignment="1">
      <alignment horizontal="center" vertical="center"/>
    </xf>
    <xf numFmtId="177" fontId="71" fillId="0" borderId="0" xfId="0" applyNumberFormat="1" applyFont="1"/>
    <xf numFmtId="0" fontId="72" fillId="0" borderId="0" xfId="309" applyFont="1" applyAlignment="1">
      <alignment horizontal="center"/>
    </xf>
    <xf numFmtId="3" fontId="71" fillId="0" borderId="0" xfId="0" applyNumberFormat="1" applyFont="1" applyAlignment="1">
      <alignment horizontal="center" vertical="center" wrapText="1"/>
    </xf>
    <xf numFmtId="177" fontId="71" fillId="0" borderId="0" xfId="83" applyNumberFormat="1" applyFont="1" applyFill="1" applyAlignment="1">
      <alignment vertical="center" wrapText="1"/>
    </xf>
    <xf numFmtId="177" fontId="71" fillId="0" borderId="0" xfId="91" applyNumberFormat="1" applyFont="1" applyAlignment="1">
      <alignment horizontal="right"/>
    </xf>
    <xf numFmtId="177" fontId="71" fillId="0" borderId="0" xfId="91" applyNumberFormat="1" applyFont="1" applyAlignment="1">
      <alignment wrapText="1"/>
    </xf>
    <xf numFmtId="177" fontId="72" fillId="0" borderId="0" xfId="91" applyNumberFormat="1" applyFont="1" applyBorder="1" applyAlignment="1">
      <alignment wrapText="1"/>
    </xf>
    <xf numFmtId="177" fontId="71" fillId="26" borderId="0" xfId="91" applyNumberFormat="1" applyFont="1" applyFill="1" applyAlignment="1">
      <alignment horizontal="right"/>
    </xf>
    <xf numFmtId="177" fontId="71" fillId="0" borderId="0" xfId="91" applyNumberFormat="1" applyFont="1" applyAlignment="1">
      <alignment horizontal="center" vertical="center"/>
    </xf>
    <xf numFmtId="177" fontId="78" fillId="0" borderId="0" xfId="91" applyNumberFormat="1" applyFont="1" applyAlignment="1">
      <alignment horizontal="right"/>
    </xf>
    <xf numFmtId="177" fontId="71" fillId="0" borderId="0" xfId="91" applyNumberFormat="1" applyFont="1" applyFill="1" applyAlignment="1">
      <alignment horizontal="right"/>
    </xf>
    <xf numFmtId="177" fontId="71" fillId="0" borderId="0" xfId="91" applyNumberFormat="1" applyFont="1"/>
    <xf numFmtId="0" fontId="72" fillId="28" borderId="7" xfId="0" applyFont="1" applyFill="1" applyBorder="1" applyAlignment="1">
      <alignment horizontal="center" vertical="center"/>
    </xf>
    <xf numFmtId="3" fontId="72" fillId="26" borderId="0" xfId="305" applyNumberFormat="1" applyFont="1" applyFill="1" applyAlignment="1">
      <alignment horizontal="center" vertical="center" wrapText="1"/>
    </xf>
    <xf numFmtId="185" fontId="69" fillId="0" borderId="7" xfId="437" applyNumberFormat="1" applyFont="1" applyFill="1" applyBorder="1" applyAlignment="1">
      <alignment vertical="center"/>
    </xf>
    <xf numFmtId="0" fontId="76" fillId="26" borderId="54" xfId="0" applyFont="1" applyFill="1" applyBorder="1" applyAlignment="1">
      <alignment vertical="center"/>
    </xf>
    <xf numFmtId="177" fontId="71" fillId="0" borderId="57" xfId="83" applyNumberFormat="1" applyFont="1" applyFill="1" applyBorder="1" applyAlignment="1">
      <alignment horizontal="center" vertical="center"/>
    </xf>
    <xf numFmtId="0" fontId="73" fillId="26" borderId="55" xfId="309" applyFont="1" applyFill="1" applyBorder="1" applyAlignment="1">
      <alignment horizontal="center"/>
    </xf>
    <xf numFmtId="0" fontId="71" fillId="26" borderId="55" xfId="309" applyFont="1" applyFill="1" applyBorder="1" applyAlignment="1">
      <alignment vertical="center"/>
    </xf>
    <xf numFmtId="0" fontId="69" fillId="26" borderId="55" xfId="0" applyFont="1" applyFill="1" applyBorder="1" applyAlignment="1">
      <alignment vertical="center"/>
    </xf>
    <xf numFmtId="185" fontId="71" fillId="26" borderId="55" xfId="0" applyNumberFormat="1" applyFont="1" applyFill="1" applyBorder="1" applyAlignment="1" applyProtection="1">
      <alignment horizontal="center" vertical="center"/>
      <protection locked="0"/>
    </xf>
    <xf numFmtId="185" fontId="71" fillId="26" borderId="55" xfId="0" applyNumberFormat="1" applyFont="1" applyFill="1" applyBorder="1" applyAlignment="1">
      <alignment horizontal="right" vertical="center"/>
    </xf>
    <xf numFmtId="0" fontId="71" fillId="26" borderId="55" xfId="0" applyFont="1" applyFill="1" applyBorder="1" applyAlignment="1">
      <alignment vertical="center"/>
    </xf>
    <xf numFmtId="0" fontId="72" fillId="26" borderId="57" xfId="0" applyFont="1" applyFill="1" applyBorder="1" applyAlignment="1">
      <alignment vertical="center"/>
    </xf>
    <xf numFmtId="0" fontId="72" fillId="26" borderId="57" xfId="0" applyFont="1" applyFill="1" applyBorder="1" applyAlignment="1">
      <alignment horizontal="left" vertical="center"/>
    </xf>
    <xf numFmtId="177" fontId="71" fillId="0" borderId="57" xfId="83" applyNumberFormat="1" applyFont="1" applyFill="1" applyBorder="1" applyAlignment="1">
      <alignment horizontal="left" vertical="center"/>
    </xf>
    <xf numFmtId="185" fontId="71" fillId="0" borderId="57" xfId="83" applyNumberFormat="1" applyFont="1" applyFill="1" applyBorder="1" applyAlignment="1">
      <alignment vertical="center"/>
    </xf>
    <xf numFmtId="185" fontId="71" fillId="26" borderId="57" xfId="0" applyNumberFormat="1" applyFont="1" applyFill="1" applyBorder="1" applyAlignment="1">
      <alignment horizontal="right" vertical="center"/>
    </xf>
    <xf numFmtId="0" fontId="76" fillId="26" borderId="0" xfId="0" applyFont="1" applyFill="1" applyAlignment="1">
      <alignment vertical="center"/>
    </xf>
    <xf numFmtId="185" fontId="72" fillId="26" borderId="0" xfId="0" applyNumberFormat="1" applyFont="1" applyFill="1" applyAlignment="1">
      <alignment horizontal="right" vertical="center"/>
    </xf>
    <xf numFmtId="185" fontId="69" fillId="26" borderId="0" xfId="0" applyNumberFormat="1" applyFont="1" applyFill="1" applyAlignment="1">
      <alignment vertical="center"/>
    </xf>
    <xf numFmtId="185" fontId="71" fillId="0" borderId="0" xfId="83" applyNumberFormat="1" applyFont="1" applyFill="1" applyBorder="1" applyAlignment="1">
      <alignment vertical="center"/>
    </xf>
    <xf numFmtId="185" fontId="72" fillId="26" borderId="54" xfId="0" applyNumberFormat="1" applyFont="1" applyFill="1" applyBorder="1" applyAlignment="1">
      <alignment vertical="center" wrapText="1"/>
    </xf>
    <xf numFmtId="179" fontId="71" fillId="26" borderId="55" xfId="187" applyNumberFormat="1" applyFont="1" applyFill="1" applyBorder="1" applyAlignment="1">
      <alignment vertical="center"/>
    </xf>
    <xf numFmtId="0" fontId="72" fillId="28" borderId="7" xfId="324" applyFont="1" applyFill="1" applyBorder="1" applyAlignment="1">
      <alignment horizontal="center" vertical="center"/>
    </xf>
    <xf numFmtId="0" fontId="71" fillId="26" borderId="7" xfId="324" applyFont="1" applyFill="1" applyBorder="1" applyAlignment="1">
      <alignment horizontal="center" vertical="center"/>
    </xf>
    <xf numFmtId="0" fontId="77" fillId="26" borderId="55" xfId="305" applyFont="1" applyFill="1" applyBorder="1" applyAlignment="1">
      <alignment horizontal="left" vertical="top"/>
    </xf>
    <xf numFmtId="0" fontId="72" fillId="0" borderId="7" xfId="324" applyFont="1" applyBorder="1" applyAlignment="1">
      <alignment horizontal="center" vertical="center"/>
    </xf>
    <xf numFmtId="0" fontId="71" fillId="0" borderId="7" xfId="324" applyFont="1" applyBorder="1" applyAlignment="1">
      <alignment horizontal="center" vertical="center"/>
    </xf>
    <xf numFmtId="0" fontId="77" fillId="26" borderId="57" xfId="305" applyFont="1" applyFill="1" applyBorder="1" applyAlignment="1">
      <alignment horizontal="left" vertical="top"/>
    </xf>
    <xf numFmtId="179" fontId="71" fillId="0" borderId="54" xfId="164" applyNumberFormat="1" applyFont="1" applyBorder="1" applyAlignment="1">
      <alignment vertical="center"/>
    </xf>
    <xf numFmtId="0" fontId="73" fillId="0" borderId="54" xfId="0" applyFont="1" applyBorder="1" applyAlignment="1">
      <alignment horizontal="left" vertical="center"/>
    </xf>
    <xf numFmtId="0" fontId="73" fillId="12" borderId="54" xfId="187" applyNumberFormat="1" applyFont="1" applyFill="1" applyBorder="1" applyAlignment="1">
      <alignment horizontal="left" vertical="center"/>
    </xf>
    <xf numFmtId="0" fontId="73" fillId="12" borderId="54" xfId="187" applyNumberFormat="1" applyFont="1" applyFill="1" applyBorder="1" applyAlignment="1">
      <alignment horizontal="center" vertical="center"/>
    </xf>
    <xf numFmtId="3" fontId="72" fillId="28" borderId="7" xfId="0" applyNumberFormat="1" applyFont="1" applyFill="1" applyBorder="1" applyAlignment="1">
      <alignment horizontal="center" vertical="center"/>
    </xf>
    <xf numFmtId="49" fontId="69" fillId="0" borderId="7" xfId="0" applyNumberFormat="1" applyFont="1" applyBorder="1" applyAlignment="1">
      <alignment horizontal="left" vertical="center" shrinkToFit="1" readingOrder="1"/>
    </xf>
    <xf numFmtId="49" fontId="69" fillId="0" borderId="7" xfId="0" applyNumberFormat="1" applyFont="1" applyBorder="1" applyAlignment="1">
      <alignment horizontal="right" vertical="center" shrinkToFit="1" readingOrder="1"/>
    </xf>
    <xf numFmtId="184" fontId="73" fillId="0" borderId="7" xfId="325" applyNumberFormat="1" applyFont="1" applyBorder="1" applyAlignment="1">
      <alignment horizontal="left" vertical="center"/>
    </xf>
    <xf numFmtId="184" fontId="73" fillId="0" borderId="0" xfId="325" applyNumberFormat="1" applyFont="1" applyAlignment="1">
      <alignment horizontal="left" vertical="center"/>
    </xf>
    <xf numFmtId="49" fontId="69" fillId="0" borderId="0" xfId="0" applyNumberFormat="1" applyFont="1" applyAlignment="1">
      <alignment horizontal="center" vertical="center" shrinkToFit="1" readingOrder="1"/>
    </xf>
    <xf numFmtId="3" fontId="71" fillId="0" borderId="0" xfId="0" quotePrefix="1" applyNumberFormat="1" applyFont="1" applyAlignment="1">
      <alignment horizontal="left" vertical="center"/>
    </xf>
    <xf numFmtId="3" fontId="71" fillId="0" borderId="0" xfId="0" quotePrefix="1" applyNumberFormat="1" applyFont="1" applyAlignment="1">
      <alignment vertical="center"/>
    </xf>
    <xf numFmtId="0" fontId="71" fillId="0" borderId="7" xfId="0" applyFont="1" applyBorder="1" applyAlignment="1">
      <alignment horizontal="left" vertical="center"/>
    </xf>
    <xf numFmtId="3" fontId="71" fillId="26" borderId="7" xfId="0" applyNumberFormat="1" applyFont="1" applyFill="1" applyBorder="1" applyAlignment="1">
      <alignment horizontal="left" vertical="center"/>
    </xf>
    <xf numFmtId="3" fontId="72" fillId="26" borderId="55" xfId="309" quotePrefix="1" applyNumberFormat="1" applyFont="1" applyFill="1" applyBorder="1" applyAlignment="1">
      <alignment horizontal="center" vertical="center"/>
    </xf>
    <xf numFmtId="3" fontId="72" fillId="26" borderId="55" xfId="309" quotePrefix="1" applyNumberFormat="1" applyFont="1" applyFill="1" applyBorder="1" applyAlignment="1">
      <alignment horizontal="left" vertical="center"/>
    </xf>
    <xf numFmtId="3" fontId="72" fillId="28" borderId="7" xfId="309" applyNumberFormat="1" applyFont="1" applyFill="1" applyBorder="1" applyAlignment="1">
      <alignment horizontal="center" vertical="center"/>
    </xf>
    <xf numFmtId="1" fontId="72" fillId="28" borderId="7" xfId="309" applyNumberFormat="1" applyFont="1" applyFill="1" applyBorder="1" applyAlignment="1">
      <alignment horizontal="center" vertical="center"/>
    </xf>
    <xf numFmtId="0" fontId="69" fillId="30" borderId="7" xfId="0" applyFont="1" applyFill="1" applyBorder="1" applyAlignment="1">
      <alignment horizontal="left" vertical="top"/>
    </xf>
    <xf numFmtId="49" fontId="76" fillId="0" borderId="0" xfId="0" applyNumberFormat="1" applyFont="1" applyAlignment="1">
      <alignment horizontal="center" vertical="center" wrapText="1" shrinkToFit="1" readingOrder="1"/>
    </xf>
    <xf numFmtId="3" fontId="72" fillId="26" borderId="0" xfId="0" quotePrefix="1" applyNumberFormat="1" applyFont="1" applyFill="1" applyAlignment="1">
      <alignment vertical="center"/>
    </xf>
    <xf numFmtId="3" fontId="72" fillId="26" borderId="0" xfId="0" applyNumberFormat="1" applyFont="1" applyFill="1" applyAlignment="1">
      <alignment vertical="center"/>
    </xf>
    <xf numFmtId="0" fontId="71" fillId="12" borderId="0" xfId="0" applyFont="1" applyFill="1" applyAlignment="1">
      <alignment horizontal="center" vertical="center"/>
    </xf>
    <xf numFmtId="14" fontId="71" fillId="12" borderId="0" xfId="0" applyNumberFormat="1" applyFont="1" applyFill="1" applyAlignment="1">
      <alignment horizontal="center" vertical="center"/>
    </xf>
    <xf numFmtId="177" fontId="71" fillId="12" borderId="0" xfId="83" applyNumberFormat="1" applyFont="1" applyFill="1" applyBorder="1" applyAlignment="1">
      <alignment vertical="center"/>
    </xf>
    <xf numFmtId="185" fontId="72" fillId="0" borderId="0" xfId="0" applyNumberFormat="1" applyFont="1" applyAlignment="1">
      <alignment horizontal="right" vertical="center" wrapText="1"/>
    </xf>
    <xf numFmtId="0" fontId="72" fillId="0" borderId="0" xfId="0" applyFont="1" applyAlignment="1">
      <alignment vertical="center" wrapText="1"/>
    </xf>
    <xf numFmtId="179" fontId="71" fillId="26" borderId="0" xfId="164" applyNumberFormat="1" applyFont="1" applyFill="1" applyAlignment="1">
      <alignment horizontal="center" vertical="center"/>
    </xf>
    <xf numFmtId="3" fontId="72" fillId="26" borderId="0" xfId="0" quotePrefix="1" applyNumberFormat="1" applyFont="1" applyFill="1" applyAlignment="1">
      <alignment horizontal="center" vertical="center"/>
    </xf>
    <xf numFmtId="0" fontId="72" fillId="28" borderId="7" xfId="0" quotePrefix="1" applyFont="1" applyFill="1" applyBorder="1" applyAlignment="1">
      <alignment horizontal="center" vertical="center"/>
    </xf>
    <xf numFmtId="14" fontId="71" fillId="0" borderId="7" xfId="83" applyNumberFormat="1" applyFont="1" applyFill="1" applyBorder="1" applyAlignment="1">
      <alignment vertical="center"/>
    </xf>
    <xf numFmtId="14" fontId="71" fillId="0" borderId="0" xfId="83" applyNumberFormat="1" applyFont="1" applyFill="1" applyBorder="1" applyAlignment="1">
      <alignment vertical="center"/>
    </xf>
    <xf numFmtId="179" fontId="73" fillId="0" borderId="0" xfId="164" applyNumberFormat="1" applyFont="1" applyAlignment="1"/>
    <xf numFmtId="179" fontId="72" fillId="0" borderId="0" xfId="164" applyNumberFormat="1" applyFont="1" applyAlignment="1">
      <alignment horizontal="center" vertical="center"/>
    </xf>
    <xf numFmtId="0" fontId="74" fillId="0" borderId="0" xfId="0" applyFont="1" applyAlignment="1">
      <alignment horizontal="center" wrapText="1"/>
    </xf>
    <xf numFmtId="0" fontId="72" fillId="0" borderId="0" xfId="0" applyFont="1" applyAlignment="1">
      <alignment wrapText="1"/>
    </xf>
    <xf numFmtId="0" fontId="72" fillId="28" borderId="13" xfId="309" applyFont="1" applyFill="1" applyBorder="1" applyAlignment="1">
      <alignment horizontal="center" vertical="center"/>
    </xf>
    <xf numFmtId="0" fontId="69" fillId="0" borderId="7" xfId="0" applyFont="1" applyBorder="1" applyAlignment="1">
      <alignment horizontal="left" vertical="center"/>
    </xf>
    <xf numFmtId="0" fontId="71" fillId="26" borderId="0" xfId="309" applyFont="1" applyFill="1" applyAlignment="1">
      <alignment horizontal="right" vertical="center"/>
    </xf>
    <xf numFmtId="3" fontId="72" fillId="0" borderId="0" xfId="309" applyNumberFormat="1" applyFont="1" applyAlignment="1">
      <alignment horizontal="center" vertical="center"/>
    </xf>
    <xf numFmtId="177" fontId="72" fillId="0" borderId="0" xfId="91" applyNumberFormat="1" applyFont="1" applyAlignment="1">
      <alignment horizontal="center" vertical="center"/>
    </xf>
    <xf numFmtId="168" fontId="72" fillId="0" borderId="0" xfId="85" applyFont="1" applyAlignment="1">
      <alignment horizontal="center"/>
    </xf>
    <xf numFmtId="10" fontId="72" fillId="26" borderId="0" xfId="187" applyNumberFormat="1" applyFont="1" applyFill="1" applyBorder="1"/>
    <xf numFmtId="3" fontId="72" fillId="0" borderId="0" xfId="0" quotePrefix="1" applyNumberFormat="1" applyFont="1" applyAlignment="1">
      <alignment horizontal="center" vertical="center"/>
    </xf>
    <xf numFmtId="3" fontId="72" fillId="0" borderId="0" xfId="0" applyNumberFormat="1" applyFont="1" applyAlignment="1">
      <alignment horizontal="center" vertical="center"/>
    </xf>
    <xf numFmtId="3" fontId="71" fillId="0" borderId="7" xfId="0" applyNumberFormat="1" applyFont="1" applyBorder="1" applyAlignment="1">
      <alignment horizontal="right" vertical="center"/>
    </xf>
    <xf numFmtId="3" fontId="71" fillId="0" borderId="7" xfId="0" applyNumberFormat="1" applyFont="1" applyBorder="1" applyAlignment="1">
      <alignment vertical="center"/>
    </xf>
    <xf numFmtId="177" fontId="81" fillId="26" borderId="0" xfId="83" applyNumberFormat="1" applyFont="1" applyFill="1" applyAlignment="1">
      <alignment horizontal="right"/>
    </xf>
    <xf numFmtId="3" fontId="72" fillId="0" borderId="0" xfId="0" applyNumberFormat="1" applyFont="1" applyAlignment="1">
      <alignment horizontal="left"/>
    </xf>
    <xf numFmtId="3" fontId="72" fillId="0" borderId="0" xfId="164" applyNumberFormat="1" applyFont="1" applyAlignment="1">
      <alignment horizontal="left"/>
    </xf>
    <xf numFmtId="179" fontId="72" fillId="28" borderId="7" xfId="187" applyNumberFormat="1" applyFont="1" applyFill="1" applyBorder="1" applyAlignment="1">
      <alignment horizontal="center" vertical="center" wrapText="1"/>
    </xf>
    <xf numFmtId="185" fontId="73" fillId="0" borderId="7" xfId="437" applyNumberFormat="1" applyFont="1" applyFill="1" applyBorder="1" applyAlignment="1"/>
    <xf numFmtId="177" fontId="71" fillId="0" borderId="0" xfId="0" applyNumberFormat="1" applyFont="1" applyAlignment="1">
      <alignment vertical="center"/>
    </xf>
    <xf numFmtId="185" fontId="0" fillId="0" borderId="0" xfId="0" applyNumberFormat="1"/>
    <xf numFmtId="185" fontId="71" fillId="0" borderId="7" xfId="0" applyNumberFormat="1" applyFont="1" applyBorder="1"/>
    <xf numFmtId="177" fontId="72" fillId="0" borderId="54" xfId="83" applyNumberFormat="1" applyFont="1" applyBorder="1" applyAlignment="1">
      <alignment horizontal="center" vertical="center" wrapText="1"/>
    </xf>
    <xf numFmtId="187" fontId="71" fillId="0" borderId="0" xfId="0" applyNumberFormat="1" applyFont="1"/>
    <xf numFmtId="177" fontId="68" fillId="0" borderId="32" xfId="83" applyNumberFormat="1" applyFont="1" applyFill="1" applyBorder="1" applyAlignment="1">
      <alignment vertical="center"/>
    </xf>
    <xf numFmtId="0" fontId="68" fillId="0" borderId="7" xfId="0" applyFont="1" applyBorder="1" applyAlignment="1">
      <alignment horizontal="left" vertical="center"/>
    </xf>
    <xf numFmtId="185" fontId="71" fillId="0" borderId="7" xfId="85" applyNumberFormat="1" applyFont="1" applyFill="1" applyBorder="1"/>
    <xf numFmtId="185" fontId="72" fillId="0" borderId="0" xfId="85" applyNumberFormat="1" applyFont="1" applyFill="1" applyAlignment="1">
      <alignment horizontal="center" vertical="center"/>
    </xf>
    <xf numFmtId="0" fontId="71" fillId="26" borderId="55" xfId="309" applyFont="1" applyFill="1" applyBorder="1"/>
    <xf numFmtId="177" fontId="71" fillId="0" borderId="0" xfId="0" applyNumberFormat="1" applyFont="1" applyAlignment="1">
      <alignment horizontal="center" vertical="center"/>
    </xf>
    <xf numFmtId="185" fontId="73" fillId="26" borderId="35" xfId="305" applyNumberFormat="1" applyFont="1" applyFill="1" applyBorder="1" applyAlignment="1">
      <alignment horizontal="left" vertical="center"/>
    </xf>
    <xf numFmtId="0" fontId="72" fillId="28" borderId="7" xfId="309" applyFont="1" applyFill="1" applyBorder="1" applyAlignment="1">
      <alignment horizontal="center" vertical="center"/>
    </xf>
    <xf numFmtId="177" fontId="76" fillId="26" borderId="0" xfId="0" applyNumberFormat="1" applyFont="1" applyFill="1" applyAlignment="1">
      <alignment vertical="center"/>
    </xf>
    <xf numFmtId="177" fontId="69" fillId="0" borderId="0" xfId="83" applyNumberFormat="1" applyFont="1" applyAlignment="1">
      <alignment vertical="center"/>
    </xf>
    <xf numFmtId="0" fontId="71" fillId="26" borderId="56" xfId="0" applyFont="1" applyFill="1" applyBorder="1" applyAlignment="1">
      <alignment horizontal="center"/>
    </xf>
    <xf numFmtId="170" fontId="72" fillId="0" borderId="0" xfId="83" applyFont="1" applyAlignment="1">
      <alignment horizontal="center"/>
    </xf>
    <xf numFmtId="185" fontId="72" fillId="26" borderId="20" xfId="0" applyNumberFormat="1" applyFont="1" applyFill="1" applyBorder="1"/>
    <xf numFmtId="177" fontId="72" fillId="26" borderId="0" xfId="83" applyNumberFormat="1" applyFont="1" applyFill="1"/>
    <xf numFmtId="3" fontId="72" fillId="26" borderId="0" xfId="0" applyNumberFormat="1" applyFont="1" applyFill="1"/>
    <xf numFmtId="177" fontId="71" fillId="0" borderId="57" xfId="83" applyNumberFormat="1" applyFont="1" applyBorder="1"/>
    <xf numFmtId="177" fontId="71" fillId="0" borderId="54" xfId="83" applyNumberFormat="1" applyFont="1" applyBorder="1"/>
    <xf numFmtId="0" fontId="71" fillId="0" borderId="7" xfId="0" applyFont="1" applyBorder="1" applyAlignment="1">
      <alignment horizontal="center"/>
    </xf>
    <xf numFmtId="0" fontId="71" fillId="0" borderId="7" xfId="0" applyFont="1" applyBorder="1" applyAlignment="1">
      <alignment wrapText="1"/>
    </xf>
    <xf numFmtId="185" fontId="71" fillId="0" borderId="7" xfId="0" applyNumberFormat="1" applyFont="1" applyBorder="1" applyAlignment="1">
      <alignment horizontal="right" vertical="center"/>
    </xf>
    <xf numFmtId="14" fontId="80" fillId="0" borderId="7" xfId="0" applyNumberFormat="1" applyFont="1" applyBorder="1" applyAlignment="1">
      <alignment horizontal="center"/>
    </xf>
    <xf numFmtId="3" fontId="71" fillId="0" borderId="7" xfId="0" applyNumberFormat="1" applyFont="1" applyBorder="1" applyAlignment="1">
      <alignment horizontal="center" vertical="center" wrapText="1"/>
    </xf>
    <xf numFmtId="0" fontId="71" fillId="0" borderId="13" xfId="0" applyFont="1" applyBorder="1" applyAlignment="1">
      <alignment vertical="center"/>
    </xf>
    <xf numFmtId="0" fontId="71" fillId="0" borderId="34" xfId="0" applyFont="1" applyBorder="1" applyAlignment="1">
      <alignment vertical="center"/>
    </xf>
    <xf numFmtId="0" fontId="71" fillId="0" borderId="18" xfId="0" applyFont="1" applyBorder="1" applyAlignment="1">
      <alignment vertical="center"/>
    </xf>
    <xf numFmtId="186" fontId="69" fillId="0" borderId="7" xfId="437" applyNumberFormat="1" applyFont="1" applyFill="1" applyBorder="1" applyAlignment="1">
      <alignment vertical="center"/>
    </xf>
    <xf numFmtId="186" fontId="73" fillId="0" borderId="7" xfId="437" applyNumberFormat="1" applyFont="1" applyFill="1" applyBorder="1" applyAlignment="1"/>
    <xf numFmtId="186" fontId="71" fillId="0" borderId="7" xfId="164" applyNumberFormat="1" applyFont="1" applyFill="1" applyBorder="1" applyAlignment="1">
      <alignment horizontal="right" vertical="center" wrapText="1"/>
    </xf>
    <xf numFmtId="14" fontId="69" fillId="0" borderId="7" xfId="0" applyNumberFormat="1" applyFont="1" applyBorder="1" applyAlignment="1">
      <alignment horizontal="right" vertical="center" wrapText="1" shrinkToFit="1" readingOrder="1"/>
    </xf>
    <xf numFmtId="4" fontId="69" fillId="0" borderId="7" xfId="0" applyNumberFormat="1" applyFont="1" applyBorder="1" applyAlignment="1">
      <alignment vertical="center"/>
    </xf>
    <xf numFmtId="188" fontId="71" fillId="0" borderId="7" xfId="83" applyNumberFormat="1" applyFont="1" applyFill="1" applyBorder="1" applyAlignment="1">
      <alignment horizontal="right" vertical="center"/>
    </xf>
    <xf numFmtId="0" fontId="71" fillId="0" borderId="0" xfId="0" applyFont="1" applyAlignment="1">
      <alignment horizontal="center" wrapText="1"/>
    </xf>
    <xf numFmtId="177" fontId="69" fillId="0" borderId="13" xfId="83" applyNumberFormat="1" applyFont="1" applyFill="1" applyBorder="1" applyAlignment="1">
      <alignment vertical="center"/>
    </xf>
    <xf numFmtId="0" fontId="72" fillId="28" borderId="13" xfId="0" applyFont="1" applyFill="1" applyBorder="1" applyAlignment="1">
      <alignment horizontal="center" vertical="center" wrapText="1"/>
    </xf>
    <xf numFmtId="0" fontId="72" fillId="28" borderId="13" xfId="0" applyFont="1" applyFill="1" applyBorder="1" applyAlignment="1">
      <alignment horizontal="center" vertical="center"/>
    </xf>
    <xf numFmtId="184" fontId="73" fillId="0" borderId="7" xfId="325" applyNumberFormat="1" applyFont="1" applyBorder="1" applyAlignment="1">
      <alignment vertical="top"/>
    </xf>
    <xf numFmtId="184" fontId="73" fillId="0" borderId="7" xfId="325" applyNumberFormat="1" applyFont="1" applyBorder="1" applyAlignment="1">
      <alignment horizontal="center" vertical="center"/>
    </xf>
    <xf numFmtId="177" fontId="69" fillId="0" borderId="7" xfId="83" applyNumberFormat="1" applyFont="1" applyFill="1" applyBorder="1" applyAlignment="1">
      <alignment horizontal="center" vertical="center" wrapText="1"/>
    </xf>
    <xf numFmtId="1" fontId="73" fillId="0" borderId="7" xfId="325" applyNumberFormat="1" applyFont="1" applyBorder="1" applyAlignment="1">
      <alignment horizontal="center" vertical="center"/>
    </xf>
    <xf numFmtId="177" fontId="69" fillId="0" borderId="7" xfId="83" applyNumberFormat="1" applyFont="1" applyFill="1" applyBorder="1" applyAlignment="1">
      <alignment horizontal="center" vertical="center"/>
    </xf>
    <xf numFmtId="0" fontId="72" fillId="0" borderId="54" xfId="0" applyFont="1" applyBorder="1" applyAlignment="1">
      <alignment horizontal="center"/>
    </xf>
    <xf numFmtId="0" fontId="72" fillId="0" borderId="0" xfId="0" applyFont="1" applyAlignment="1">
      <alignment horizontal="left" vertical="center" wrapText="1"/>
    </xf>
    <xf numFmtId="185" fontId="71" fillId="0" borderId="13" xfId="0" applyNumberFormat="1" applyFont="1" applyBorder="1" applyAlignment="1">
      <alignment horizontal="right" vertical="center"/>
    </xf>
    <xf numFmtId="177" fontId="69" fillId="0" borderId="13" xfId="83" applyNumberFormat="1" applyFont="1" applyFill="1" applyBorder="1" applyAlignment="1">
      <alignment vertical="center" wrapText="1"/>
    </xf>
    <xf numFmtId="179" fontId="71" fillId="0" borderId="7" xfId="164" applyNumberFormat="1" applyFont="1" applyFill="1" applyBorder="1" applyAlignment="1">
      <alignment horizontal="center" vertical="center" wrapText="1"/>
    </xf>
    <xf numFmtId="185" fontId="73" fillId="0" borderId="7" xfId="0" applyNumberFormat="1" applyFont="1" applyBorder="1" applyAlignment="1">
      <alignment horizontal="right" vertical="center" wrapText="1"/>
    </xf>
    <xf numFmtId="0" fontId="71" fillId="0" borderId="7" xfId="164" applyNumberFormat="1" applyFont="1" applyFill="1" applyBorder="1" applyAlignment="1">
      <alignment horizontal="center" vertical="center" wrapText="1"/>
    </xf>
    <xf numFmtId="0" fontId="72" fillId="0" borderId="7" xfId="324" applyFont="1" applyBorder="1" applyAlignment="1">
      <alignment horizontal="left" vertical="center" wrapText="1"/>
    </xf>
    <xf numFmtId="177" fontId="76" fillId="31" borderId="31" xfId="0" applyNumberFormat="1" applyFont="1" applyFill="1" applyBorder="1" applyAlignment="1">
      <alignment vertical="center"/>
    </xf>
    <xf numFmtId="0" fontId="72" fillId="26" borderId="56" xfId="0" applyFont="1" applyFill="1" applyBorder="1" applyAlignment="1">
      <alignment horizontal="center" vertical="center" wrapText="1"/>
    </xf>
    <xf numFmtId="0" fontId="72" fillId="26" borderId="55" xfId="0" applyFont="1" applyFill="1" applyBorder="1" applyAlignment="1">
      <alignment horizontal="left" vertical="center" wrapText="1"/>
    </xf>
    <xf numFmtId="0" fontId="72" fillId="26" borderId="57" xfId="0" applyFont="1" applyFill="1" applyBorder="1" applyAlignment="1">
      <alignment horizontal="left" vertical="center" wrapText="1"/>
    </xf>
    <xf numFmtId="177" fontId="68" fillId="0" borderId="0" xfId="83" applyNumberFormat="1" applyFont="1" applyFill="1" applyBorder="1" applyAlignment="1">
      <alignment vertical="center"/>
    </xf>
    <xf numFmtId="0" fontId="72" fillId="0" borderId="50" xfId="0" applyFont="1" applyBorder="1"/>
    <xf numFmtId="0" fontId="74" fillId="26" borderId="52" xfId="0" applyFont="1" applyFill="1" applyBorder="1" applyAlignment="1">
      <alignment horizontal="left" wrapText="1"/>
    </xf>
    <xf numFmtId="179" fontId="71" fillId="0" borderId="56" xfId="164" applyNumberFormat="1" applyFont="1" applyBorder="1" applyAlignment="1">
      <alignment vertical="center" wrapText="1"/>
    </xf>
    <xf numFmtId="0" fontId="71" fillId="0" borderId="57" xfId="0" applyFont="1" applyBorder="1" applyAlignment="1">
      <alignment horizontal="left" vertical="center" wrapText="1"/>
    </xf>
    <xf numFmtId="0" fontId="68" fillId="0" borderId="7" xfId="0" applyFont="1" applyBorder="1" applyAlignment="1">
      <alignment horizontal="left"/>
    </xf>
    <xf numFmtId="0" fontId="82" fillId="0" borderId="7" xfId="0" applyFont="1" applyBorder="1" applyAlignment="1">
      <alignment horizontal="left"/>
    </xf>
    <xf numFmtId="177" fontId="69" fillId="0" borderId="7" xfId="83" applyNumberFormat="1" applyFont="1" applyFill="1" applyBorder="1" applyAlignment="1">
      <alignment horizontal="left" vertical="center" wrapText="1"/>
    </xf>
    <xf numFmtId="0" fontId="71" fillId="0" borderId="7" xfId="0" applyFont="1" applyBorder="1" applyAlignment="1">
      <alignment horizontal="right"/>
    </xf>
    <xf numFmtId="0" fontId="71" fillId="0" borderId="7" xfId="0" applyFont="1" applyBorder="1" applyAlignment="1">
      <alignment horizontal="right" wrapText="1"/>
    </xf>
    <xf numFmtId="0" fontId="71" fillId="0" borderId="13" xfId="0" applyFont="1" applyBorder="1" applyAlignment="1">
      <alignment horizontal="right" vertical="center"/>
    </xf>
    <xf numFmtId="0" fontId="71" fillId="0" borderId="34" xfId="0" applyFont="1" applyBorder="1" applyAlignment="1">
      <alignment horizontal="right" vertical="center"/>
    </xf>
    <xf numFmtId="0" fontId="71" fillId="0" borderId="18" xfId="0" applyFont="1" applyBorder="1" applyAlignment="1">
      <alignment horizontal="right" vertical="center"/>
    </xf>
    <xf numFmtId="0" fontId="71" fillId="0" borderId="7" xfId="0" applyFont="1" applyBorder="1" applyAlignment="1">
      <alignment horizontal="right" vertical="center" wrapText="1"/>
    </xf>
    <xf numFmtId="0" fontId="71" fillId="0" borderId="7" xfId="0" applyFont="1" applyBorder="1" applyAlignment="1">
      <alignment horizontal="right" vertical="center"/>
    </xf>
    <xf numFmtId="177" fontId="71" fillId="0" borderId="0" xfId="83" applyNumberFormat="1" applyFont="1" applyBorder="1" applyAlignment="1">
      <alignment horizontal="right" vertical="center"/>
    </xf>
    <xf numFmtId="168" fontId="71" fillId="26" borderId="0" xfId="85" applyFont="1" applyFill="1" applyBorder="1" applyAlignment="1">
      <alignment vertical="center"/>
    </xf>
    <xf numFmtId="14" fontId="71" fillId="0" borderId="7" xfId="0" applyNumberFormat="1" applyFont="1" applyBorder="1" applyAlignment="1">
      <alignment horizontal="right"/>
    </xf>
    <xf numFmtId="168" fontId="71" fillId="0" borderId="0" xfId="85" applyFont="1" applyFill="1" applyBorder="1" applyAlignment="1">
      <alignment vertical="center"/>
    </xf>
    <xf numFmtId="49" fontId="71" fillId="0" borderId="7" xfId="0" applyNumberFormat="1" applyFont="1" applyBorder="1" applyAlignment="1">
      <alignment vertical="center" readingOrder="1"/>
    </xf>
    <xf numFmtId="177" fontId="71" fillId="0" borderId="7" xfId="83" applyNumberFormat="1" applyFont="1" applyFill="1" applyBorder="1" applyAlignment="1">
      <alignment horizontal="right" vertical="center"/>
    </xf>
    <xf numFmtId="177" fontId="71" fillId="0" borderId="7" xfId="83" applyNumberFormat="1" applyFont="1" applyFill="1" applyBorder="1" applyAlignment="1">
      <alignment vertical="center"/>
    </xf>
    <xf numFmtId="177" fontId="71" fillId="0" borderId="16" xfId="83" applyNumberFormat="1" applyFont="1" applyFill="1" applyBorder="1" applyAlignment="1">
      <alignment horizontal="right" vertical="center"/>
    </xf>
    <xf numFmtId="177" fontId="71" fillId="0" borderId="34" xfId="83" applyNumberFormat="1" applyFont="1" applyFill="1" applyBorder="1" applyAlignment="1">
      <alignment vertical="center"/>
    </xf>
    <xf numFmtId="177" fontId="71" fillId="0" borderId="32" xfId="83" applyNumberFormat="1" applyFont="1" applyFill="1" applyBorder="1" applyAlignment="1">
      <alignment horizontal="left" vertical="center"/>
    </xf>
    <xf numFmtId="177" fontId="71" fillId="0" borderId="33" xfId="83" applyNumberFormat="1" applyFont="1" applyFill="1" applyBorder="1" applyAlignment="1">
      <alignment horizontal="right" vertical="center"/>
    </xf>
    <xf numFmtId="177" fontId="71" fillId="0" borderId="13" xfId="83" applyNumberFormat="1" applyFont="1" applyFill="1" applyBorder="1" applyAlignment="1">
      <alignment vertical="center"/>
    </xf>
    <xf numFmtId="177" fontId="71" fillId="0" borderId="13" xfId="83" applyNumberFormat="1" applyFont="1" applyFill="1" applyBorder="1" applyAlignment="1">
      <alignment horizontal="right" vertical="center"/>
    </xf>
    <xf numFmtId="177" fontId="71" fillId="0" borderId="34" xfId="83" applyNumberFormat="1" applyFont="1" applyFill="1" applyBorder="1" applyAlignment="1">
      <alignment horizontal="right" vertical="center"/>
    </xf>
    <xf numFmtId="177" fontId="71" fillId="0" borderId="18" xfId="83" applyNumberFormat="1" applyFont="1" applyFill="1" applyBorder="1" applyAlignment="1">
      <alignment horizontal="right" vertical="center"/>
    </xf>
    <xf numFmtId="177" fontId="71" fillId="0" borderId="18" xfId="83" applyNumberFormat="1" applyFont="1" applyFill="1" applyBorder="1" applyAlignment="1">
      <alignment vertical="center"/>
    </xf>
    <xf numFmtId="177" fontId="71" fillId="0" borderId="0" xfId="83" applyNumberFormat="1" applyFont="1" applyFill="1" applyBorder="1" applyAlignment="1">
      <alignment horizontal="right" vertical="center"/>
    </xf>
    <xf numFmtId="177" fontId="71" fillId="26" borderId="0" xfId="0" applyNumberFormat="1" applyFont="1" applyFill="1" applyAlignment="1">
      <alignment horizontal="left"/>
    </xf>
    <xf numFmtId="3" fontId="71" fillId="0" borderId="54" xfId="305" applyNumberFormat="1" applyFont="1" applyBorder="1" applyAlignment="1">
      <alignment horizontal="right" vertical="center"/>
    </xf>
    <xf numFmtId="3" fontId="69" fillId="0" borderId="7" xfId="0" applyNumberFormat="1" applyFont="1" applyBorder="1" applyAlignment="1">
      <alignment horizontal="right" vertical="center"/>
    </xf>
    <xf numFmtId="186" fontId="72" fillId="32" borderId="31" xfId="85" applyNumberFormat="1" applyFont="1" applyFill="1" applyBorder="1" applyAlignment="1">
      <alignment horizontal="right" vertical="center"/>
    </xf>
    <xf numFmtId="49" fontId="69" fillId="0" borderId="0" xfId="0" applyNumberFormat="1" applyFont="1" applyAlignment="1">
      <alignment horizontal="right" vertical="center" wrapText="1" shrinkToFit="1" readingOrder="1"/>
    </xf>
    <xf numFmtId="49" fontId="76" fillId="0" borderId="0" xfId="0" applyNumberFormat="1" applyFont="1" applyAlignment="1">
      <alignment horizontal="right" vertical="center" wrapText="1" shrinkToFit="1" readingOrder="1"/>
    </xf>
    <xf numFmtId="0" fontId="71" fillId="0" borderId="54" xfId="0" applyFont="1" applyBorder="1" applyAlignment="1">
      <alignment horizontal="right"/>
    </xf>
    <xf numFmtId="3" fontId="76" fillId="0" borderId="54" xfId="0" applyNumberFormat="1" applyFont="1" applyBorder="1" applyAlignment="1">
      <alignment horizontal="right" vertical="center"/>
    </xf>
    <xf numFmtId="3" fontId="72" fillId="26" borderId="54" xfId="0" applyNumberFormat="1" applyFont="1" applyFill="1" applyBorder="1" applyAlignment="1">
      <alignment horizontal="right" vertical="center" wrapText="1"/>
    </xf>
    <xf numFmtId="0" fontId="72" fillId="0" borderId="54" xfId="0" applyFont="1" applyBorder="1" applyAlignment="1">
      <alignment horizontal="right"/>
    </xf>
    <xf numFmtId="186" fontId="72" fillId="0" borderId="20" xfId="164" applyNumberFormat="1" applyFont="1" applyBorder="1" applyAlignment="1">
      <alignment horizontal="right" vertical="center" wrapText="1"/>
    </xf>
    <xf numFmtId="186" fontId="71" fillId="0" borderId="54" xfId="0" applyNumberFormat="1" applyFont="1" applyBorder="1" applyAlignment="1">
      <alignment horizontal="right"/>
    </xf>
    <xf numFmtId="184" fontId="74" fillId="33" borderId="7" xfId="325" applyNumberFormat="1" applyFont="1" applyFill="1" applyBorder="1" applyAlignment="1">
      <alignment vertical="top"/>
    </xf>
    <xf numFmtId="185" fontId="72" fillId="33" borderId="7" xfId="0" applyNumberFormat="1" applyFont="1" applyFill="1" applyBorder="1"/>
    <xf numFmtId="3" fontId="72" fillId="0" borderId="0" xfId="309" applyNumberFormat="1" applyFont="1" applyAlignment="1">
      <alignment wrapText="1"/>
    </xf>
    <xf numFmtId="179" fontId="71" fillId="26" borderId="0" xfId="164" applyNumberFormat="1" applyFont="1" applyFill="1"/>
    <xf numFmtId="0" fontId="72" fillId="26" borderId="0" xfId="305" applyFont="1" applyFill="1" applyAlignment="1">
      <alignment vertical="center" wrapText="1"/>
    </xf>
    <xf numFmtId="0" fontId="72" fillId="28" borderId="7" xfId="0" quotePrefix="1" applyFont="1" applyFill="1" applyBorder="1"/>
    <xf numFmtId="0" fontId="71" fillId="0" borderId="7" xfId="0" applyFont="1" applyBorder="1" applyAlignment="1">
      <alignment horizontal="center" wrapText="1"/>
    </xf>
    <xf numFmtId="1" fontId="71" fillId="0" borderId="7" xfId="346" applyNumberFormat="1" applyFont="1" applyBorder="1" applyAlignment="1">
      <alignment horizontal="center" vertical="center"/>
    </xf>
    <xf numFmtId="3" fontId="72" fillId="28" borderId="7" xfId="0" quotePrefix="1" applyNumberFormat="1" applyFont="1" applyFill="1" applyBorder="1"/>
    <xf numFmtId="0" fontId="72" fillId="29" borderId="0" xfId="0" applyFont="1" applyFill="1"/>
    <xf numFmtId="0" fontId="71" fillId="29" borderId="0" xfId="0" applyFont="1" applyFill="1"/>
    <xf numFmtId="177" fontId="72" fillId="0" borderId="20" xfId="83" applyNumberFormat="1" applyFont="1" applyBorder="1"/>
    <xf numFmtId="10" fontId="72" fillId="0" borderId="31" xfId="405" applyNumberFormat="1" applyFont="1" applyBorder="1" applyAlignment="1">
      <alignment horizontal="center"/>
    </xf>
    <xf numFmtId="189" fontId="78" fillId="0" borderId="0" xfId="91" applyNumberFormat="1" applyFont="1" applyAlignment="1">
      <alignment horizontal="right"/>
    </xf>
    <xf numFmtId="185" fontId="71" fillId="26" borderId="0" xfId="309" applyNumberFormat="1" applyFont="1" applyFill="1" applyAlignment="1">
      <alignment horizontal="right" vertical="center"/>
    </xf>
    <xf numFmtId="185" fontId="72" fillId="0" borderId="0" xfId="91" applyNumberFormat="1" applyFont="1" applyFill="1" applyBorder="1" applyAlignment="1">
      <alignment horizontal="left" vertical="center"/>
    </xf>
    <xf numFmtId="185" fontId="72" fillId="0" borderId="0" xfId="91" applyNumberFormat="1" applyFont="1" applyFill="1" applyBorder="1" applyAlignment="1">
      <alignment vertical="center"/>
    </xf>
    <xf numFmtId="49" fontId="69" fillId="0" borderId="0" xfId="0" applyNumberFormat="1" applyFont="1" applyAlignment="1">
      <alignment vertical="center" readingOrder="1"/>
    </xf>
    <xf numFmtId="14" fontId="69" fillId="0" borderId="0" xfId="0" applyNumberFormat="1" applyFont="1" applyAlignment="1">
      <alignment horizontal="right" vertical="center"/>
    </xf>
    <xf numFmtId="0" fontId="71" fillId="26" borderId="60" xfId="0" applyFont="1" applyFill="1" applyBorder="1" applyAlignment="1">
      <alignment vertical="center"/>
    </xf>
    <xf numFmtId="3" fontId="71" fillId="26" borderId="60" xfId="309" applyNumberFormat="1" applyFont="1" applyFill="1" applyBorder="1" applyAlignment="1">
      <alignment horizontal="center" vertical="center" wrapText="1"/>
    </xf>
    <xf numFmtId="0" fontId="71" fillId="26" borderId="60" xfId="309" applyFont="1" applyFill="1" applyBorder="1" applyAlignment="1">
      <alignment horizontal="center" vertical="center"/>
    </xf>
    <xf numFmtId="3" fontId="72" fillId="26" borderId="60" xfId="309" applyNumberFormat="1" applyFont="1" applyFill="1" applyBorder="1" applyAlignment="1">
      <alignment horizontal="left" vertical="center"/>
    </xf>
    <xf numFmtId="185" fontId="72" fillId="26" borderId="60" xfId="91" applyNumberFormat="1" applyFont="1" applyFill="1" applyBorder="1" applyAlignment="1">
      <alignment horizontal="center" vertical="center" wrapText="1"/>
    </xf>
    <xf numFmtId="185" fontId="72" fillId="26" borderId="60" xfId="164" applyNumberFormat="1" applyFont="1" applyFill="1" applyBorder="1" applyAlignment="1">
      <alignment horizontal="center" vertical="center" wrapText="1"/>
    </xf>
    <xf numFmtId="0" fontId="73" fillId="0" borderId="0" xfId="305" applyFont="1" applyAlignment="1">
      <alignment horizontal="center" vertical="center" wrapText="1"/>
    </xf>
    <xf numFmtId="185" fontId="69" fillId="0" borderId="0" xfId="164" applyNumberFormat="1" applyFont="1" applyFill="1" applyBorder="1" applyAlignment="1">
      <alignment vertical="center"/>
    </xf>
    <xf numFmtId="14" fontId="76" fillId="0" borderId="0" xfId="0" applyNumberFormat="1" applyFont="1" applyAlignment="1">
      <alignment horizontal="right" vertical="center"/>
    </xf>
    <xf numFmtId="0" fontId="72" fillId="0" borderId="0" xfId="309" applyFont="1" applyAlignment="1">
      <alignment horizontal="right"/>
    </xf>
    <xf numFmtId="1" fontId="69" fillId="0" borderId="7" xfId="164" applyNumberFormat="1" applyFont="1" applyBorder="1" applyAlignment="1">
      <alignment horizontal="center" vertical="center"/>
    </xf>
    <xf numFmtId="177" fontId="69" fillId="0" borderId="7" xfId="83" applyNumberFormat="1" applyFont="1" applyBorder="1" applyAlignment="1">
      <alignment horizontal="center" vertical="center"/>
    </xf>
    <xf numFmtId="179" fontId="69" fillId="0" borderId="7" xfId="164" applyNumberFormat="1" applyFont="1" applyBorder="1" applyAlignment="1">
      <alignment horizontal="left" vertical="center"/>
    </xf>
    <xf numFmtId="179" fontId="71" fillId="30" borderId="7" xfId="0" applyNumberFormat="1" applyFont="1" applyFill="1" applyBorder="1" applyAlignment="1">
      <alignment horizontal="center" vertical="center" wrapText="1"/>
    </xf>
    <xf numFmtId="179" fontId="69" fillId="0" borderId="7" xfId="0" applyNumberFormat="1" applyFont="1" applyBorder="1" applyAlignment="1">
      <alignment horizontal="center" vertical="center"/>
    </xf>
    <xf numFmtId="0" fontId="68" fillId="0" borderId="57" xfId="434" applyFont="1" applyBorder="1" applyAlignment="1" applyProtection="1">
      <alignment horizontal="center"/>
      <protection locked="0"/>
    </xf>
    <xf numFmtId="0" fontId="72" fillId="0" borderId="57" xfId="0" applyFont="1" applyBorder="1" applyAlignment="1">
      <alignment vertical="top"/>
    </xf>
    <xf numFmtId="184" fontId="73" fillId="12" borderId="57" xfId="325" applyNumberFormat="1" applyFont="1" applyFill="1" applyBorder="1" applyAlignment="1">
      <alignment horizontal="center" vertical="center" wrapText="1"/>
    </xf>
    <xf numFmtId="0" fontId="73" fillId="0" borderId="54" xfId="0" applyFont="1" applyBorder="1" applyAlignment="1">
      <alignment horizontal="center" wrapText="1"/>
    </xf>
    <xf numFmtId="0" fontId="73" fillId="0" borderId="54" xfId="0" applyFont="1" applyBorder="1" applyAlignment="1">
      <alignment horizontal="center" vertical="center"/>
    </xf>
    <xf numFmtId="0" fontId="73" fillId="0" borderId="54" xfId="0" applyFont="1" applyBorder="1" applyAlignment="1">
      <alignment horizontal="center"/>
    </xf>
    <xf numFmtId="0" fontId="71" fillId="0" borderId="54" xfId="0" applyFont="1" applyBorder="1" applyAlignment="1">
      <alignment horizontal="center" vertical="center" wrapText="1"/>
    </xf>
    <xf numFmtId="0" fontId="72" fillId="12" borderId="54" xfId="0" applyFont="1" applyFill="1" applyBorder="1" applyAlignment="1">
      <alignment horizontal="left"/>
    </xf>
    <xf numFmtId="0" fontId="74" fillId="0" borderId="54" xfId="0" applyFont="1" applyBorder="1" applyAlignment="1">
      <alignment horizontal="left" vertical="center"/>
    </xf>
    <xf numFmtId="0" fontId="71" fillId="0" borderId="54" xfId="0" applyFont="1" applyBorder="1" applyAlignment="1">
      <alignment wrapText="1"/>
    </xf>
    <xf numFmtId="0" fontId="71" fillId="0" borderId="54" xfId="0" applyFont="1" applyBorder="1" applyAlignment="1">
      <alignment horizontal="left" vertical="center"/>
    </xf>
    <xf numFmtId="0" fontId="73" fillId="0" borderId="54" xfId="0" applyFont="1" applyBorder="1" applyAlignment="1">
      <alignment horizontal="left" wrapText="1"/>
    </xf>
    <xf numFmtId="0" fontId="72" fillId="0" borderId="54" xfId="0" applyFont="1" applyBorder="1" applyAlignment="1">
      <alignment horizontal="center" vertical="center"/>
    </xf>
    <xf numFmtId="0" fontId="72" fillId="0" borderId="54" xfId="0" applyFont="1" applyBorder="1" applyAlignment="1">
      <alignment horizontal="left" vertical="center"/>
    </xf>
    <xf numFmtId="3" fontId="72" fillId="26" borderId="55" xfId="0" quotePrefix="1" applyNumberFormat="1" applyFont="1" applyFill="1" applyBorder="1" applyAlignment="1">
      <alignment vertical="center" wrapText="1"/>
    </xf>
    <xf numFmtId="168" fontId="71" fillId="26" borderId="55" xfId="85" quotePrefix="1" applyFont="1" applyFill="1" applyBorder="1" applyAlignment="1">
      <alignment horizontal="right" vertical="center"/>
    </xf>
    <xf numFmtId="0" fontId="71" fillId="0" borderId="54" xfId="0" applyFont="1" applyBorder="1" applyAlignment="1">
      <alignment horizontal="center" wrapText="1"/>
    </xf>
    <xf numFmtId="179" fontId="71" fillId="0" borderId="54" xfId="164" applyNumberFormat="1" applyFont="1" applyBorder="1" applyAlignment="1">
      <alignment horizontal="center" vertical="center" wrapText="1"/>
    </xf>
    <xf numFmtId="179" fontId="71" fillId="0" borderId="54" xfId="164" applyNumberFormat="1" applyFont="1" applyBorder="1" applyAlignment="1">
      <alignment horizontal="left" vertical="center"/>
    </xf>
    <xf numFmtId="179" fontId="72" fillId="0" borderId="54" xfId="164" applyNumberFormat="1" applyFont="1" applyBorder="1" applyAlignment="1">
      <alignment horizontal="left" vertical="center"/>
    </xf>
    <xf numFmtId="0" fontId="74" fillId="0" borderId="0" xfId="309" applyFont="1" applyAlignment="1">
      <alignment horizontal="center"/>
    </xf>
    <xf numFmtId="10" fontId="72" fillId="26" borderId="0" xfId="309" applyNumberFormat="1" applyFont="1" applyFill="1" applyAlignment="1">
      <alignment horizontal="left"/>
    </xf>
    <xf numFmtId="0" fontId="72" fillId="26" borderId="0" xfId="309" applyFont="1" applyFill="1" applyAlignment="1">
      <alignment horizontal="left"/>
    </xf>
    <xf numFmtId="0" fontId="74" fillId="26" borderId="0" xfId="0" applyFont="1" applyFill="1"/>
    <xf numFmtId="177" fontId="69" fillId="30" borderId="7" xfId="83" applyNumberFormat="1" applyFont="1" applyFill="1" applyBorder="1" applyAlignment="1">
      <alignment vertical="center" wrapText="1"/>
    </xf>
    <xf numFmtId="177" fontId="69" fillId="0" borderId="0" xfId="83" applyNumberFormat="1" applyFont="1" applyBorder="1" applyAlignment="1">
      <alignment vertical="center"/>
    </xf>
    <xf numFmtId="185" fontId="72" fillId="33" borderId="35" xfId="0" applyNumberFormat="1" applyFont="1" applyFill="1" applyBorder="1"/>
    <xf numFmtId="0" fontId="72" fillId="28" borderId="7" xfId="0" applyFont="1" applyFill="1" applyBorder="1" applyAlignment="1">
      <alignment horizontal="center" vertical="center"/>
    </xf>
    <xf numFmtId="3" fontId="72" fillId="26" borderId="0" xfId="0" applyNumberFormat="1" applyFont="1" applyFill="1" applyAlignment="1">
      <alignment horizontal="center" vertical="center" wrapText="1"/>
    </xf>
    <xf numFmtId="3" fontId="71" fillId="26" borderId="0" xfId="0" quotePrefix="1" applyNumberFormat="1" applyFont="1" applyFill="1" applyAlignment="1">
      <alignment horizontal="center" vertical="center" wrapText="1"/>
    </xf>
    <xf numFmtId="3" fontId="7" fillId="0" borderId="0" xfId="0" applyNumberFormat="1" applyFont="1" applyAlignment="1">
      <alignment horizontal="center" vertical="center" wrapText="1"/>
    </xf>
    <xf numFmtId="3" fontId="7" fillId="0" borderId="0" xfId="0" quotePrefix="1" applyNumberFormat="1" applyFont="1" applyAlignment="1">
      <alignment horizontal="center" vertical="center" wrapText="1"/>
    </xf>
    <xf numFmtId="0" fontId="34" fillId="10" borderId="36" xfId="0" quotePrefix="1" applyFont="1" applyFill="1" applyBorder="1" applyAlignment="1">
      <alignment horizontal="center"/>
    </xf>
    <xf numFmtId="0" fontId="34" fillId="10" borderId="37" xfId="0" quotePrefix="1" applyFont="1" applyFill="1" applyBorder="1" applyAlignment="1">
      <alignment horizontal="center"/>
    </xf>
    <xf numFmtId="3" fontId="72" fillId="0" borderId="0" xfId="0" applyNumberFormat="1" applyFont="1" applyAlignment="1">
      <alignment horizontal="center" vertical="center" wrapText="1"/>
    </xf>
    <xf numFmtId="3" fontId="71" fillId="0" borderId="0" xfId="0" applyNumberFormat="1" applyFont="1" applyAlignment="1">
      <alignment horizontal="center" vertical="center" wrapText="1"/>
    </xf>
    <xf numFmtId="185" fontId="71" fillId="0" borderId="7" xfId="164" applyNumberFormat="1" applyFont="1" applyFill="1" applyBorder="1" applyAlignment="1">
      <alignment horizontal="right" vertical="center" wrapText="1"/>
    </xf>
    <xf numFmtId="179" fontId="72" fillId="28" borderId="7" xfId="187" applyNumberFormat="1" applyFont="1" applyFill="1" applyBorder="1" applyAlignment="1">
      <alignment horizontal="center" vertical="center" wrapText="1"/>
    </xf>
    <xf numFmtId="179" fontId="72" fillId="28" borderId="35" xfId="187" applyNumberFormat="1" applyFont="1" applyFill="1" applyBorder="1" applyAlignment="1">
      <alignment horizontal="center" vertical="center" wrapText="1"/>
    </xf>
    <xf numFmtId="179" fontId="72" fillId="28" borderId="32" xfId="187" applyNumberFormat="1" applyFont="1" applyFill="1" applyBorder="1" applyAlignment="1">
      <alignment horizontal="center" vertical="center" wrapText="1"/>
    </xf>
    <xf numFmtId="3" fontId="71" fillId="26" borderId="0" xfId="0" applyNumberFormat="1" applyFont="1" applyFill="1" applyAlignment="1">
      <alignment horizontal="center" vertical="center" wrapText="1"/>
    </xf>
    <xf numFmtId="185" fontId="71" fillId="0" borderId="7" xfId="0" applyNumberFormat="1" applyFont="1" applyBorder="1" applyAlignment="1">
      <alignment horizontal="right" vertical="center"/>
    </xf>
    <xf numFmtId="0" fontId="72" fillId="26" borderId="0" xfId="0" applyFont="1" applyFill="1" applyAlignment="1">
      <alignment horizontal="center" vertical="center"/>
    </xf>
    <xf numFmtId="0" fontId="71" fillId="0" borderId="7" xfId="0" applyFont="1" applyBorder="1" applyAlignment="1">
      <alignment horizontal="right" vertical="center"/>
    </xf>
    <xf numFmtId="3" fontId="72" fillId="26" borderId="52" xfId="309" applyNumberFormat="1" applyFont="1" applyFill="1" applyBorder="1" applyAlignment="1">
      <alignment horizontal="center" vertical="center" wrapText="1"/>
    </xf>
    <xf numFmtId="3" fontId="72" fillId="26" borderId="50" xfId="309" applyNumberFormat="1" applyFont="1" applyFill="1" applyBorder="1" applyAlignment="1">
      <alignment horizontal="center" vertical="center" wrapText="1"/>
    </xf>
    <xf numFmtId="3" fontId="72" fillId="26" borderId="56" xfId="309" applyNumberFormat="1" applyFont="1" applyFill="1" applyBorder="1" applyAlignment="1">
      <alignment horizontal="center" vertical="center" wrapText="1"/>
    </xf>
    <xf numFmtId="3" fontId="71" fillId="26" borderId="52" xfId="309" applyNumberFormat="1" applyFont="1" applyFill="1" applyBorder="1" applyAlignment="1">
      <alignment horizontal="center" vertical="center" wrapText="1"/>
    </xf>
    <xf numFmtId="3" fontId="71" fillId="26" borderId="50" xfId="309" applyNumberFormat="1" applyFont="1" applyFill="1" applyBorder="1" applyAlignment="1">
      <alignment horizontal="center" vertical="center" wrapText="1"/>
    </xf>
    <xf numFmtId="3" fontId="71" fillId="26" borderId="56" xfId="309" applyNumberFormat="1" applyFont="1" applyFill="1" applyBorder="1" applyAlignment="1">
      <alignment horizontal="center" vertical="center" wrapText="1"/>
    </xf>
    <xf numFmtId="185" fontId="69" fillId="30" borderId="13" xfId="164" applyNumberFormat="1" applyFont="1" applyFill="1" applyBorder="1" applyAlignment="1">
      <alignment horizontal="right" vertical="center" wrapText="1"/>
    </xf>
    <xf numFmtId="185" fontId="69" fillId="30" borderId="34" xfId="164" applyNumberFormat="1" applyFont="1" applyFill="1" applyBorder="1" applyAlignment="1">
      <alignment horizontal="right" vertical="center" wrapText="1"/>
    </xf>
    <xf numFmtId="185" fontId="69" fillId="30" borderId="18" xfId="164" applyNumberFormat="1" applyFont="1" applyFill="1" applyBorder="1" applyAlignment="1">
      <alignment horizontal="right" vertical="center" wrapText="1"/>
    </xf>
    <xf numFmtId="0" fontId="72" fillId="31" borderId="35" xfId="0" applyFont="1" applyFill="1" applyBorder="1" applyAlignment="1">
      <alignment horizontal="center" vertical="center"/>
    </xf>
    <xf numFmtId="0" fontId="72" fillId="31" borderId="32" xfId="0" applyFont="1" applyFill="1" applyBorder="1" applyAlignment="1">
      <alignment horizontal="center" vertical="center"/>
    </xf>
    <xf numFmtId="0" fontId="72" fillId="28" borderId="7" xfId="309" applyFont="1" applyFill="1" applyBorder="1" applyAlignment="1">
      <alignment horizontal="center" vertical="center"/>
    </xf>
    <xf numFmtId="185" fontId="71" fillId="0" borderId="13" xfId="85" applyNumberFormat="1" applyFont="1" applyFill="1" applyBorder="1" applyAlignment="1">
      <alignment horizontal="right" vertical="center"/>
    </xf>
    <xf numFmtId="185" fontId="71" fillId="0" borderId="34" xfId="85" applyNumberFormat="1" applyFont="1" applyFill="1" applyBorder="1" applyAlignment="1">
      <alignment horizontal="right" vertical="center"/>
    </xf>
    <xf numFmtId="185" fontId="71" fillId="0" borderId="18" xfId="85" applyNumberFormat="1" applyFont="1" applyFill="1" applyBorder="1" applyAlignment="1">
      <alignment horizontal="right" vertical="center"/>
    </xf>
    <xf numFmtId="179" fontId="72" fillId="28" borderId="31" xfId="187" applyNumberFormat="1" applyFont="1" applyFill="1" applyBorder="1" applyAlignment="1">
      <alignment horizontal="center" vertical="center" wrapText="1"/>
    </xf>
    <xf numFmtId="3" fontId="72" fillId="26" borderId="54" xfId="305" applyNumberFormat="1" applyFont="1" applyFill="1" applyBorder="1" applyAlignment="1">
      <alignment horizontal="center" vertical="center" wrapText="1"/>
    </xf>
    <xf numFmtId="3" fontId="71" fillId="26" borderId="54" xfId="305" applyNumberFormat="1" applyFont="1" applyFill="1" applyBorder="1" applyAlignment="1">
      <alignment horizontal="center" vertical="center" wrapText="1"/>
    </xf>
    <xf numFmtId="0" fontId="71" fillId="26" borderId="54" xfId="324" applyFont="1" applyFill="1" applyBorder="1" applyAlignment="1">
      <alignment horizontal="center" vertical="center" wrapText="1"/>
    </xf>
    <xf numFmtId="3" fontId="72" fillId="26" borderId="52" xfId="305" applyNumberFormat="1" applyFont="1" applyFill="1" applyBorder="1" applyAlignment="1">
      <alignment horizontal="center" vertical="center" wrapText="1"/>
    </xf>
    <xf numFmtId="3" fontId="72" fillId="26" borderId="50" xfId="305" applyNumberFormat="1" applyFont="1" applyFill="1" applyBorder="1" applyAlignment="1">
      <alignment horizontal="center" vertical="center" wrapText="1"/>
    </xf>
    <xf numFmtId="3" fontId="72" fillId="26" borderId="56" xfId="305" applyNumberFormat="1" applyFont="1" applyFill="1" applyBorder="1" applyAlignment="1">
      <alignment horizontal="center" vertical="center" wrapText="1"/>
    </xf>
    <xf numFmtId="0" fontId="72" fillId="26" borderId="52" xfId="324" applyFont="1" applyFill="1" applyBorder="1" applyAlignment="1">
      <alignment horizontal="center" vertical="center" wrapText="1"/>
    </xf>
    <xf numFmtId="0" fontId="72" fillId="26" borderId="50" xfId="324" applyFont="1" applyFill="1" applyBorder="1" applyAlignment="1">
      <alignment horizontal="center" vertical="center" wrapText="1"/>
    </xf>
    <xf numFmtId="0" fontId="72" fillId="26" borderId="56" xfId="324" applyFont="1" applyFill="1" applyBorder="1" applyAlignment="1">
      <alignment horizontal="center" vertical="center" wrapText="1"/>
    </xf>
    <xf numFmtId="0" fontId="34" fillId="10" borderId="38" xfId="0" quotePrefix="1" applyFont="1" applyFill="1" applyBorder="1" applyAlignment="1">
      <alignment horizontal="center"/>
    </xf>
    <xf numFmtId="3" fontId="14" fillId="0" borderId="39" xfId="164" applyNumberFormat="1" applyFont="1" applyFill="1" applyBorder="1" applyAlignment="1">
      <alignment horizontal="center" vertical="center"/>
    </xf>
    <xf numFmtId="3" fontId="14" fillId="0" borderId="34" xfId="164" applyNumberFormat="1" applyFont="1" applyFill="1" applyBorder="1" applyAlignment="1">
      <alignment vertical="center"/>
    </xf>
    <xf numFmtId="165" fontId="14" fillId="0" borderId="34" xfId="164" applyNumberFormat="1" applyFont="1" applyFill="1" applyBorder="1" applyAlignment="1">
      <alignment vertical="center"/>
    </xf>
    <xf numFmtId="183" fontId="14" fillId="0" borderId="34" xfId="164" applyNumberFormat="1" applyFont="1" applyFill="1" applyBorder="1" applyAlignment="1">
      <alignment vertical="center"/>
    </xf>
    <xf numFmtId="183" fontId="14" fillId="0" borderId="10" xfId="164" applyNumberFormat="1" applyFont="1" applyFill="1" applyBorder="1" applyAlignment="1">
      <alignment vertical="center"/>
    </xf>
    <xf numFmtId="183" fontId="14" fillId="0" borderId="28" xfId="164" applyNumberFormat="1" applyFont="1" applyFill="1" applyBorder="1" applyAlignment="1">
      <alignment vertical="center"/>
    </xf>
    <xf numFmtId="3" fontId="14" fillId="0" borderId="24" xfId="164" applyNumberFormat="1" applyFont="1" applyFill="1" applyBorder="1" applyAlignment="1">
      <alignment horizontal="center" vertical="center"/>
    </xf>
    <xf numFmtId="3" fontId="14" fillId="0" borderId="18" xfId="164" applyNumberFormat="1" applyFont="1" applyFill="1" applyBorder="1" applyAlignment="1">
      <alignment vertical="center"/>
    </xf>
    <xf numFmtId="165" fontId="14" fillId="0" borderId="18" xfId="164" applyNumberFormat="1" applyFont="1" applyFill="1" applyBorder="1" applyAlignment="1">
      <alignment vertical="center"/>
    </xf>
    <xf numFmtId="0" fontId="6" fillId="0" borderId="34" xfId="0" applyFont="1" applyBorder="1" applyAlignment="1">
      <alignment horizontal="center" vertical="center" wrapText="1"/>
    </xf>
    <xf numFmtId="0" fontId="6" fillId="0" borderId="18" xfId="0" applyFont="1" applyBorder="1" applyAlignment="1">
      <alignment horizontal="center" vertical="center" wrapText="1"/>
    </xf>
    <xf numFmtId="183" fontId="14" fillId="0" borderId="18" xfId="164" applyNumberFormat="1" applyFont="1" applyFill="1" applyBorder="1" applyAlignment="1">
      <alignment vertical="center"/>
    </xf>
    <xf numFmtId="3" fontId="14" fillId="0" borderId="9" xfId="164" applyNumberFormat="1" applyFont="1" applyFill="1" applyBorder="1" applyAlignment="1">
      <alignment horizontal="center" vertical="center"/>
    </xf>
    <xf numFmtId="3" fontId="14" fillId="0" borderId="40" xfId="164" applyNumberFormat="1" applyFont="1" applyFill="1" applyBorder="1" applyAlignment="1">
      <alignment horizontal="center" vertical="center"/>
    </xf>
    <xf numFmtId="3" fontId="14" fillId="0" borderId="10" xfId="164" applyNumberFormat="1" applyFont="1" applyFill="1" applyBorder="1" applyAlignment="1">
      <alignment vertical="center"/>
    </xf>
    <xf numFmtId="3" fontId="14" fillId="0" borderId="28" xfId="164" applyNumberFormat="1" applyFont="1" applyFill="1" applyBorder="1" applyAlignment="1">
      <alignment vertical="center"/>
    </xf>
    <xf numFmtId="165" fontId="14" fillId="0" borderId="10" xfId="164" applyNumberFormat="1" applyFont="1" applyFill="1" applyBorder="1" applyAlignment="1">
      <alignment vertical="center"/>
    </xf>
    <xf numFmtId="165" fontId="14" fillId="0" borderId="28" xfId="164" applyNumberFormat="1" applyFont="1" applyFill="1" applyBorder="1" applyAlignment="1">
      <alignment vertical="center"/>
    </xf>
    <xf numFmtId="0" fontId="6" fillId="0" borderId="10" xfId="0" applyFont="1" applyBorder="1" applyAlignment="1">
      <alignment horizontal="center" vertical="center" wrapText="1"/>
    </xf>
    <xf numFmtId="0" fontId="6" fillId="0" borderId="28" xfId="0" applyFont="1" applyBorder="1" applyAlignment="1">
      <alignment horizontal="center" vertical="center" wrapText="1"/>
    </xf>
    <xf numFmtId="3" fontId="14" fillId="0" borderId="23" xfId="164" applyNumberFormat="1" applyFont="1" applyFill="1" applyBorder="1" applyAlignment="1">
      <alignment horizontal="center" vertical="center"/>
    </xf>
    <xf numFmtId="3" fontId="14" fillId="0" borderId="13" xfId="164" applyNumberFormat="1" applyFont="1" applyFill="1" applyBorder="1" applyAlignment="1">
      <alignment vertical="center"/>
    </xf>
    <xf numFmtId="165" fontId="14" fillId="0" borderId="13" xfId="164" applyNumberFormat="1" applyFont="1" applyFill="1" applyBorder="1" applyAlignment="1">
      <alignment vertical="center"/>
    </xf>
    <xf numFmtId="183" fontId="14" fillId="0" borderId="13" xfId="164" applyNumberFormat="1" applyFont="1" applyFill="1" applyBorder="1" applyAlignment="1">
      <alignment vertical="center"/>
    </xf>
    <xf numFmtId="183" fontId="6" fillId="0" borderId="13" xfId="0" applyNumberFormat="1" applyFont="1" applyBorder="1" applyAlignment="1">
      <alignment vertical="center" wrapText="1"/>
    </xf>
    <xf numFmtId="183" fontId="6" fillId="0" borderId="34" xfId="0" applyNumberFormat="1" applyFont="1" applyBorder="1" applyAlignment="1">
      <alignment vertical="center" wrapText="1"/>
    </xf>
    <xf numFmtId="183" fontId="6" fillId="0" borderId="18" xfId="0" applyNumberFormat="1" applyFont="1" applyBorder="1" applyAlignment="1">
      <alignment vertical="center" wrapText="1"/>
    </xf>
    <xf numFmtId="3" fontId="6" fillId="0" borderId="23" xfId="0" applyNumberFormat="1" applyFont="1" applyBorder="1" applyAlignment="1">
      <alignment horizontal="center" vertical="center" wrapText="1"/>
    </xf>
    <xf numFmtId="3" fontId="6" fillId="0" borderId="24" xfId="0" applyNumberFormat="1" applyFont="1" applyBorder="1" applyAlignment="1">
      <alignment horizontal="center" vertical="center" wrapText="1"/>
    </xf>
    <xf numFmtId="3" fontId="6" fillId="0" borderId="13" xfId="0" applyNumberFormat="1" applyFont="1" applyBorder="1" applyAlignment="1">
      <alignment vertical="center" wrapText="1"/>
    </xf>
    <xf numFmtId="3" fontId="6" fillId="0" borderId="18" xfId="0" applyNumberFormat="1" applyFont="1" applyBorder="1" applyAlignment="1">
      <alignment vertical="center" wrapText="1"/>
    </xf>
    <xf numFmtId="178" fontId="6" fillId="0" borderId="13" xfId="0" applyNumberFormat="1" applyFont="1" applyBorder="1" applyAlignment="1">
      <alignment vertical="center" wrapText="1"/>
    </xf>
    <xf numFmtId="178" fontId="6" fillId="0" borderId="18" xfId="0" applyNumberFormat="1" applyFont="1" applyBorder="1" applyAlignment="1">
      <alignment vertical="center" wrapText="1"/>
    </xf>
    <xf numFmtId="0" fontId="6" fillId="0" borderId="13" xfId="0" applyFont="1" applyBorder="1" applyAlignment="1">
      <alignment horizontal="center" vertical="center"/>
    </xf>
    <xf numFmtId="0" fontId="6" fillId="0" borderId="18" xfId="0" applyFont="1" applyBorder="1" applyAlignment="1">
      <alignment horizontal="center" vertical="center"/>
    </xf>
    <xf numFmtId="3" fontId="6" fillId="0" borderId="39" xfId="0" applyNumberFormat="1" applyFont="1" applyBorder="1" applyAlignment="1">
      <alignment horizontal="center" vertical="center" wrapText="1"/>
    </xf>
    <xf numFmtId="3" fontId="6" fillId="0" borderId="34" xfId="0" applyNumberFormat="1" applyFont="1" applyBorder="1" applyAlignment="1">
      <alignment vertical="center" wrapText="1"/>
    </xf>
    <xf numFmtId="178" fontId="6" fillId="0" borderId="34" xfId="0" applyNumberFormat="1" applyFont="1" applyBorder="1" applyAlignment="1">
      <alignment vertical="center" wrapText="1"/>
    </xf>
    <xf numFmtId="0" fontId="6" fillId="0" borderId="13" xfId="0" applyFont="1" applyBorder="1" applyAlignment="1">
      <alignment horizontal="center" vertical="center" wrapText="1"/>
    </xf>
    <xf numFmtId="3" fontId="6" fillId="0" borderId="9" xfId="0" applyNumberFormat="1" applyFont="1" applyBorder="1" applyAlignment="1">
      <alignment horizontal="center" vertical="center" wrapText="1"/>
    </xf>
    <xf numFmtId="3" fontId="6" fillId="0" borderId="10" xfId="0" applyNumberFormat="1" applyFont="1" applyBorder="1" applyAlignment="1">
      <alignment vertical="center" wrapText="1"/>
    </xf>
    <xf numFmtId="183" fontId="6" fillId="0" borderId="10" xfId="0" applyNumberFormat="1" applyFont="1" applyBorder="1" applyAlignment="1">
      <alignment vertical="center" wrapText="1"/>
    </xf>
    <xf numFmtId="3" fontId="6" fillId="0" borderId="40" xfId="0" applyNumberFormat="1" applyFont="1" applyBorder="1" applyAlignment="1">
      <alignment horizontal="center" vertical="center" wrapText="1"/>
    </xf>
    <xf numFmtId="3" fontId="6" fillId="0" borderId="28" xfId="0" applyNumberFormat="1" applyFont="1" applyBorder="1" applyAlignment="1">
      <alignment vertical="center" wrapText="1"/>
    </xf>
    <xf numFmtId="183" fontId="6" fillId="0" borderId="28" xfId="0" applyNumberFormat="1" applyFont="1" applyBorder="1" applyAlignment="1">
      <alignment vertical="center" wrapText="1"/>
    </xf>
    <xf numFmtId="3" fontId="6" fillId="0" borderId="13" xfId="164" applyNumberFormat="1" applyFont="1" applyFill="1" applyBorder="1" applyAlignment="1">
      <alignment vertical="center" wrapText="1"/>
    </xf>
    <xf numFmtId="3" fontId="6" fillId="0" borderId="34" xfId="164" applyNumberFormat="1" applyFont="1" applyFill="1" applyBorder="1" applyAlignment="1">
      <alignment vertical="center" wrapText="1"/>
    </xf>
    <xf numFmtId="3" fontId="6" fillId="0" borderId="18" xfId="164" applyNumberFormat="1" applyFont="1" applyFill="1" applyBorder="1" applyAlignment="1">
      <alignment vertical="center" wrapText="1"/>
    </xf>
    <xf numFmtId="179" fontId="6" fillId="0" borderId="13" xfId="164" applyNumberFormat="1" applyFont="1" applyFill="1" applyBorder="1" applyAlignment="1">
      <alignment vertical="center" wrapText="1"/>
    </xf>
    <xf numFmtId="179" fontId="6" fillId="0" borderId="34" xfId="164" applyNumberFormat="1" applyFont="1" applyFill="1" applyBorder="1" applyAlignment="1">
      <alignment vertical="center" wrapText="1"/>
    </xf>
    <xf numFmtId="179" fontId="6" fillId="0" borderId="18" xfId="164" applyNumberFormat="1" applyFont="1" applyFill="1" applyBorder="1" applyAlignment="1">
      <alignment vertical="center" wrapText="1"/>
    </xf>
    <xf numFmtId="183" fontId="6" fillId="0" borderId="13" xfId="164" applyNumberFormat="1" applyFont="1" applyFill="1" applyBorder="1" applyAlignment="1">
      <alignment vertical="center" wrapText="1"/>
    </xf>
    <xf numFmtId="183" fontId="6" fillId="0" borderId="34" xfId="164" applyNumberFormat="1" applyFont="1" applyFill="1" applyBorder="1" applyAlignment="1">
      <alignment vertical="center" wrapText="1"/>
    </xf>
    <xf numFmtId="183" fontId="6" fillId="0" borderId="18" xfId="164" applyNumberFormat="1" applyFont="1" applyFill="1" applyBorder="1" applyAlignment="1">
      <alignment vertical="center" wrapText="1"/>
    </xf>
    <xf numFmtId="179" fontId="6" fillId="0" borderId="13" xfId="0" applyNumberFormat="1" applyFont="1" applyBorder="1" applyAlignment="1">
      <alignment vertical="center" wrapText="1"/>
    </xf>
    <xf numFmtId="179" fontId="6" fillId="0" borderId="34" xfId="0" applyNumberFormat="1" applyFont="1" applyBorder="1" applyAlignment="1">
      <alignment vertical="center" wrapText="1"/>
    </xf>
    <xf numFmtId="179" fontId="6" fillId="0" borderId="18" xfId="0" applyNumberFormat="1" applyFont="1" applyBorder="1" applyAlignment="1">
      <alignment vertical="center" wrapText="1"/>
    </xf>
    <xf numFmtId="3" fontId="6" fillId="0" borderId="23" xfId="164" applyNumberFormat="1" applyFont="1" applyFill="1" applyBorder="1" applyAlignment="1">
      <alignment horizontal="center" vertical="center" wrapText="1"/>
    </xf>
    <xf numFmtId="3" fontId="6" fillId="0" borderId="39" xfId="164" applyNumberFormat="1" applyFont="1" applyFill="1" applyBorder="1" applyAlignment="1">
      <alignment horizontal="center" vertical="center" wrapText="1"/>
    </xf>
    <xf numFmtId="3" fontId="6" fillId="0" borderId="24" xfId="164" applyNumberFormat="1" applyFont="1" applyFill="1" applyBorder="1" applyAlignment="1">
      <alignment horizontal="center" vertical="center" wrapText="1"/>
    </xf>
    <xf numFmtId="3" fontId="6" fillId="0" borderId="40" xfId="164" applyNumberFormat="1" applyFont="1" applyFill="1" applyBorder="1" applyAlignment="1">
      <alignment horizontal="center" vertical="center" wrapText="1"/>
    </xf>
    <xf numFmtId="3" fontId="6" fillId="0" borderId="28" xfId="164" applyNumberFormat="1" applyFont="1" applyFill="1" applyBorder="1" applyAlignment="1">
      <alignment vertical="center" wrapText="1"/>
    </xf>
    <xf numFmtId="179" fontId="6" fillId="0" borderId="28" xfId="164" applyNumberFormat="1" applyFont="1" applyFill="1" applyBorder="1" applyAlignment="1">
      <alignment vertical="center" wrapText="1"/>
    </xf>
    <xf numFmtId="183" fontId="6" fillId="0" borderId="28" xfId="164" applyNumberFormat="1" applyFont="1" applyFill="1" applyBorder="1" applyAlignment="1">
      <alignment vertical="center" wrapText="1"/>
    </xf>
    <xf numFmtId="3" fontId="72" fillId="26" borderId="54" xfId="0" applyNumberFormat="1" applyFont="1" applyFill="1" applyBorder="1" applyAlignment="1">
      <alignment horizontal="center" vertical="center" wrapText="1"/>
    </xf>
    <xf numFmtId="3" fontId="71" fillId="26" borderId="54" xfId="0" applyNumberFormat="1" applyFont="1" applyFill="1" applyBorder="1" applyAlignment="1">
      <alignment horizontal="center" vertical="center" wrapText="1"/>
    </xf>
    <xf numFmtId="3" fontId="69" fillId="0" borderId="7" xfId="0" applyNumberFormat="1" applyFont="1" applyBorder="1" applyAlignment="1">
      <alignment horizontal="right" vertical="center" wrapText="1"/>
    </xf>
    <xf numFmtId="3" fontId="69" fillId="0" borderId="7" xfId="0" applyNumberFormat="1" applyFont="1" applyBorder="1" applyAlignment="1">
      <alignment horizontal="right" vertical="center"/>
    </xf>
    <xf numFmtId="0" fontId="72" fillId="0" borderId="0" xfId="0" applyFont="1" applyAlignment="1">
      <alignment horizontal="left" vertical="center" wrapText="1"/>
    </xf>
    <xf numFmtId="0" fontId="72" fillId="28" borderId="54" xfId="0" quotePrefix="1" applyFont="1" applyFill="1" applyBorder="1" applyAlignment="1">
      <alignment horizontal="center"/>
    </xf>
    <xf numFmtId="1" fontId="69" fillId="0" borderId="13" xfId="83" applyNumberFormat="1" applyFont="1" applyFill="1" applyBorder="1" applyAlignment="1">
      <alignment horizontal="center" vertical="center"/>
    </xf>
    <xf numFmtId="1" fontId="69" fillId="0" borderId="34" xfId="83" applyNumberFormat="1" applyFont="1" applyFill="1" applyBorder="1" applyAlignment="1">
      <alignment horizontal="center" vertical="center"/>
    </xf>
    <xf numFmtId="1" fontId="69" fillId="0" borderId="18" xfId="83" applyNumberFormat="1" applyFont="1" applyFill="1" applyBorder="1" applyAlignment="1">
      <alignment horizontal="center" vertical="center"/>
    </xf>
    <xf numFmtId="177" fontId="69" fillId="0" borderId="13" xfId="83" applyNumberFormat="1" applyFont="1" applyFill="1" applyBorder="1" applyAlignment="1">
      <alignment horizontal="left" vertical="center" wrapText="1"/>
    </xf>
    <xf numFmtId="177" fontId="69" fillId="0" borderId="18" xfId="83" applyNumberFormat="1" applyFont="1" applyFill="1" applyBorder="1" applyAlignment="1">
      <alignment horizontal="left" vertical="center" wrapText="1"/>
    </xf>
    <xf numFmtId="177" fontId="69" fillId="0" borderId="34" xfId="83" applyNumberFormat="1" applyFont="1" applyFill="1" applyBorder="1" applyAlignment="1">
      <alignment horizontal="left" vertical="center" wrapText="1"/>
    </xf>
    <xf numFmtId="49" fontId="69" fillId="0" borderId="35" xfId="0" applyNumberFormat="1" applyFont="1" applyBorder="1" applyAlignment="1">
      <alignment horizontal="left" vertical="center" shrinkToFit="1" readingOrder="1"/>
    </xf>
    <xf numFmtId="49" fontId="69" fillId="0" borderId="32" xfId="0" applyNumberFormat="1" applyFont="1" applyBorder="1" applyAlignment="1">
      <alignment horizontal="left" vertical="center" shrinkToFit="1" readingOrder="1"/>
    </xf>
    <xf numFmtId="177" fontId="69" fillId="0" borderId="13" xfId="83" applyNumberFormat="1" applyFont="1" applyFill="1" applyBorder="1" applyAlignment="1">
      <alignment horizontal="center" vertical="center"/>
    </xf>
    <xf numFmtId="177" fontId="69" fillId="0" borderId="34" xfId="83" applyNumberFormat="1" applyFont="1" applyFill="1" applyBorder="1" applyAlignment="1">
      <alignment horizontal="center" vertical="center"/>
    </xf>
    <xf numFmtId="177" fontId="69" fillId="0" borderId="18" xfId="83" applyNumberFormat="1" applyFont="1" applyFill="1" applyBorder="1" applyAlignment="1">
      <alignment horizontal="center" vertical="center"/>
    </xf>
    <xf numFmtId="49" fontId="76" fillId="33" borderId="35" xfId="0" applyNumberFormat="1" applyFont="1" applyFill="1" applyBorder="1" applyAlignment="1">
      <alignment horizontal="center" vertical="center" shrinkToFit="1" readingOrder="1"/>
    </xf>
    <xf numFmtId="49" fontId="76" fillId="33" borderId="31" xfId="0" applyNumberFormat="1" applyFont="1" applyFill="1" applyBorder="1" applyAlignment="1">
      <alignment horizontal="center" vertical="center" shrinkToFit="1" readingOrder="1"/>
    </xf>
    <xf numFmtId="49" fontId="76" fillId="33" borderId="32" xfId="0" applyNumberFormat="1" applyFont="1" applyFill="1" applyBorder="1" applyAlignment="1">
      <alignment horizontal="center" vertical="center" shrinkToFit="1" readingOrder="1"/>
    </xf>
    <xf numFmtId="0" fontId="72" fillId="28" borderId="33" xfId="0" quotePrefix="1" applyFont="1" applyFill="1" applyBorder="1" applyAlignment="1">
      <alignment horizontal="center" wrapText="1"/>
    </xf>
    <xf numFmtId="0" fontId="72" fillId="28" borderId="47" xfId="0" quotePrefix="1" applyFont="1" applyFill="1" applyBorder="1" applyAlignment="1">
      <alignment horizontal="center" wrapText="1"/>
    </xf>
    <xf numFmtId="3" fontId="72" fillId="29" borderId="35" xfId="0" applyNumberFormat="1" applyFont="1" applyFill="1" applyBorder="1" applyAlignment="1">
      <alignment horizontal="center" vertical="center"/>
    </xf>
    <xf numFmtId="3" fontId="72" fillId="29" borderId="31" xfId="0" applyNumberFormat="1" applyFont="1" applyFill="1" applyBorder="1" applyAlignment="1">
      <alignment horizontal="center" vertical="center"/>
    </xf>
    <xf numFmtId="3" fontId="72" fillId="29" borderId="32" xfId="0" applyNumberFormat="1" applyFont="1" applyFill="1" applyBorder="1" applyAlignment="1">
      <alignment horizontal="center" vertical="center"/>
    </xf>
    <xf numFmtId="0" fontId="71" fillId="0" borderId="13" xfId="0" applyFont="1" applyBorder="1" applyAlignment="1">
      <alignment horizontal="center" vertical="center"/>
    </xf>
    <xf numFmtId="0" fontId="71" fillId="0" borderId="34" xfId="0" applyFont="1" applyBorder="1" applyAlignment="1">
      <alignment horizontal="center" vertical="center"/>
    </xf>
    <xf numFmtId="0" fontId="71" fillId="0" borderId="18" xfId="0" applyFont="1" applyBorder="1" applyAlignment="1">
      <alignment horizontal="center" vertical="center"/>
    </xf>
    <xf numFmtId="185" fontId="71" fillId="0" borderId="13" xfId="0" applyNumberFormat="1" applyFont="1" applyBorder="1" applyAlignment="1">
      <alignment horizontal="right" vertical="center"/>
    </xf>
    <xf numFmtId="185" fontId="71" fillId="0" borderId="34" xfId="0" applyNumberFormat="1" applyFont="1" applyBorder="1" applyAlignment="1">
      <alignment horizontal="right" vertical="center"/>
    </xf>
    <xf numFmtId="185" fontId="71" fillId="0" borderId="18" xfId="0" applyNumberFormat="1" applyFont="1" applyBorder="1" applyAlignment="1">
      <alignment horizontal="right" vertical="center"/>
    </xf>
    <xf numFmtId="0" fontId="71" fillId="0" borderId="13" xfId="0" applyFont="1" applyBorder="1" applyAlignment="1">
      <alignment horizontal="left" vertical="center"/>
    </xf>
    <xf numFmtId="0" fontId="71" fillId="0" borderId="34" xfId="0" applyFont="1" applyBorder="1" applyAlignment="1">
      <alignment horizontal="left" vertical="center"/>
    </xf>
    <xf numFmtId="0" fontId="71" fillId="0" borderId="18" xfId="0" applyFont="1" applyBorder="1" applyAlignment="1">
      <alignment horizontal="left" vertical="center"/>
    </xf>
    <xf numFmtId="185" fontId="71" fillId="0" borderId="7" xfId="0" applyNumberFormat="1" applyFont="1" applyBorder="1" applyAlignment="1">
      <alignment horizontal="center" vertical="center" wrapText="1"/>
    </xf>
    <xf numFmtId="0" fontId="71" fillId="0" borderId="7" xfId="0" applyFont="1" applyBorder="1" applyAlignment="1">
      <alignment horizontal="center" vertical="center" wrapText="1"/>
    </xf>
    <xf numFmtId="0" fontId="71" fillId="0" borderId="13" xfId="0" applyFont="1" applyBorder="1" applyAlignment="1">
      <alignment horizontal="center" vertical="center" wrapText="1"/>
    </xf>
    <xf numFmtId="0" fontId="71" fillId="0" borderId="34" xfId="0" applyFont="1" applyBorder="1" applyAlignment="1">
      <alignment horizontal="center" vertical="center" wrapText="1"/>
    </xf>
    <xf numFmtId="0" fontId="71" fillId="0" borderId="18" xfId="0" applyFont="1" applyBorder="1" applyAlignment="1">
      <alignment horizontal="center" vertical="center" wrapText="1"/>
    </xf>
    <xf numFmtId="185" fontId="71" fillId="0" borderId="13" xfId="0" applyNumberFormat="1" applyFont="1" applyBorder="1" applyAlignment="1">
      <alignment horizontal="center" vertical="center" wrapText="1"/>
    </xf>
    <xf numFmtId="185" fontId="71" fillId="0" borderId="34" xfId="0" applyNumberFormat="1" applyFont="1" applyBorder="1" applyAlignment="1">
      <alignment horizontal="center" vertical="center" wrapText="1"/>
    </xf>
    <xf numFmtId="185" fontId="71" fillId="0" borderId="18" xfId="0" applyNumberFormat="1" applyFont="1" applyBorder="1" applyAlignment="1">
      <alignment horizontal="center" vertical="center" wrapText="1"/>
    </xf>
    <xf numFmtId="0" fontId="71" fillId="0" borderId="35" xfId="0" applyFont="1" applyBorder="1" applyAlignment="1">
      <alignment horizontal="center" vertical="center"/>
    </xf>
    <xf numFmtId="3" fontId="71" fillId="0" borderId="7" xfId="0" applyNumberFormat="1" applyFont="1" applyBorder="1" applyAlignment="1">
      <alignment horizontal="right" vertical="center" wrapText="1"/>
    </xf>
    <xf numFmtId="177" fontId="72" fillId="26" borderId="0" xfId="83" applyNumberFormat="1" applyFont="1" applyFill="1" applyAlignment="1">
      <alignment horizontal="center" vertical="center" wrapText="1"/>
    </xf>
    <xf numFmtId="177" fontId="71" fillId="26" borderId="0" xfId="83" applyNumberFormat="1" applyFont="1" applyFill="1" applyAlignment="1">
      <alignment horizontal="center" vertical="center" wrapText="1"/>
    </xf>
    <xf numFmtId="0" fontId="72" fillId="28" borderId="7" xfId="0" quotePrefix="1" applyFont="1" applyFill="1" applyBorder="1" applyAlignment="1">
      <alignment horizontal="center"/>
    </xf>
    <xf numFmtId="3" fontId="71" fillId="0" borderId="34" xfId="0" applyNumberFormat="1" applyFont="1" applyBorder="1" applyAlignment="1">
      <alignment horizontal="center" vertical="center" wrapText="1"/>
    </xf>
    <xf numFmtId="177" fontId="71" fillId="0" borderId="34" xfId="83" applyNumberFormat="1" applyFont="1" applyBorder="1" applyAlignment="1">
      <alignment horizontal="center" vertical="center"/>
    </xf>
    <xf numFmtId="177" fontId="71" fillId="0" borderId="18" xfId="83" applyNumberFormat="1" applyFont="1" applyBorder="1" applyAlignment="1">
      <alignment horizontal="center" vertical="center"/>
    </xf>
    <xf numFmtId="177" fontId="71" fillId="0" borderId="34" xfId="83" applyNumberFormat="1" applyFont="1" applyBorder="1" applyAlignment="1">
      <alignment horizontal="left" vertical="center"/>
    </xf>
    <xf numFmtId="177" fontId="71" fillId="0" borderId="18" xfId="83" applyNumberFormat="1" applyFont="1" applyBorder="1" applyAlignment="1">
      <alignment horizontal="left" vertical="center"/>
    </xf>
    <xf numFmtId="0" fontId="72" fillId="28" borderId="16" xfId="0" quotePrefix="1" applyFont="1" applyFill="1" applyBorder="1" applyAlignment="1">
      <alignment horizontal="center"/>
    </xf>
    <xf numFmtId="0" fontId="72" fillId="28" borderId="0" xfId="0" quotePrefix="1" applyFont="1" applyFill="1" applyAlignment="1">
      <alignment horizontal="center"/>
    </xf>
    <xf numFmtId="1" fontId="71" fillId="0" borderId="34" xfId="83" applyNumberFormat="1" applyFont="1" applyBorder="1" applyAlignment="1">
      <alignment horizontal="center" vertical="center"/>
    </xf>
    <xf numFmtId="1" fontId="71" fillId="0" borderId="18" xfId="83" applyNumberFormat="1" applyFont="1" applyBorder="1" applyAlignment="1">
      <alignment horizontal="center" vertical="center"/>
    </xf>
    <xf numFmtId="177" fontId="71" fillId="0" borderId="34" xfId="83" applyNumberFormat="1" applyFont="1" applyBorder="1" applyAlignment="1">
      <alignment horizontal="left" vertical="center" wrapText="1"/>
    </xf>
    <xf numFmtId="177" fontId="71" fillId="0" borderId="18" xfId="83" applyNumberFormat="1" applyFont="1" applyBorder="1" applyAlignment="1">
      <alignment horizontal="left" vertical="center" wrapText="1"/>
    </xf>
    <xf numFmtId="0" fontId="72" fillId="33" borderId="7" xfId="309" applyFont="1" applyFill="1" applyBorder="1" applyAlignment="1">
      <alignment horizontal="center"/>
    </xf>
    <xf numFmtId="177" fontId="69" fillId="0" borderId="13" xfId="83" applyNumberFormat="1" applyFont="1" applyBorder="1" applyAlignment="1">
      <alignment horizontal="center" vertical="center"/>
    </xf>
    <xf numFmtId="177" fontId="69" fillId="0" borderId="34" xfId="83" applyNumberFormat="1" applyFont="1" applyBorder="1" applyAlignment="1">
      <alignment horizontal="center" vertical="center"/>
    </xf>
    <xf numFmtId="177" fontId="69" fillId="0" borderId="18" xfId="83" applyNumberFormat="1" applyFont="1" applyBorder="1" applyAlignment="1">
      <alignment horizontal="center" vertical="center"/>
    </xf>
    <xf numFmtId="177" fontId="69" fillId="0" borderId="13" xfId="83" applyNumberFormat="1" applyFont="1" applyBorder="1" applyAlignment="1">
      <alignment horizontal="left" vertical="center"/>
    </xf>
    <xf numFmtId="177" fontId="69" fillId="0" borderId="34" xfId="83" applyNumberFormat="1" applyFont="1" applyBorder="1" applyAlignment="1">
      <alignment horizontal="left" vertical="center"/>
    </xf>
    <xf numFmtId="177" fontId="69" fillId="0" borderId="18" xfId="83" applyNumberFormat="1" applyFont="1" applyBorder="1" applyAlignment="1">
      <alignment horizontal="left" vertical="center"/>
    </xf>
    <xf numFmtId="0" fontId="72" fillId="28" borderId="12" xfId="309" quotePrefix="1" applyFont="1" applyFill="1" applyBorder="1" applyAlignment="1">
      <alignment horizontal="center"/>
    </xf>
    <xf numFmtId="0" fontId="72" fillId="28" borderId="0" xfId="309" quotePrefix="1" applyFont="1" applyFill="1" applyAlignment="1">
      <alignment horizontal="center"/>
    </xf>
    <xf numFmtId="166" fontId="72" fillId="26" borderId="0" xfId="91" applyFont="1" applyFill="1" applyAlignment="1">
      <alignment horizontal="center" vertical="center" wrapText="1"/>
    </xf>
    <xf numFmtId="3" fontId="72" fillId="26" borderId="0" xfId="309" quotePrefix="1" applyNumberFormat="1" applyFont="1" applyFill="1" applyAlignment="1">
      <alignment horizontal="center" vertical="center" wrapText="1"/>
    </xf>
    <xf numFmtId="0" fontId="72" fillId="0" borderId="0" xfId="309" applyFont="1" applyAlignment="1">
      <alignment horizontal="center"/>
    </xf>
    <xf numFmtId="0" fontId="72" fillId="28" borderId="0" xfId="309" applyFont="1" applyFill="1" applyAlignment="1">
      <alignment horizontal="center" vertical="center"/>
    </xf>
    <xf numFmtId="0" fontId="72" fillId="28" borderId="61" xfId="309" applyFont="1" applyFill="1" applyBorder="1" applyAlignment="1">
      <alignment horizontal="center" vertical="center"/>
    </xf>
    <xf numFmtId="3" fontId="72" fillId="26" borderId="0" xfId="309" applyNumberFormat="1" applyFont="1" applyFill="1" applyAlignment="1">
      <alignment horizontal="center" vertical="center" wrapText="1"/>
    </xf>
    <xf numFmtId="3" fontId="71" fillId="26" borderId="0" xfId="309" applyNumberFormat="1" applyFont="1" applyFill="1" applyAlignment="1">
      <alignment horizontal="center" vertical="center" wrapText="1"/>
    </xf>
    <xf numFmtId="179" fontId="34" fillId="10" borderId="37" xfId="164" quotePrefix="1" applyNumberFormat="1" applyFont="1" applyFill="1" applyBorder="1" applyAlignment="1">
      <alignment horizontal="center"/>
    </xf>
    <xf numFmtId="0" fontId="25" fillId="0" borderId="0" xfId="0" applyFont="1" applyAlignment="1">
      <alignment horizontal="center" vertical="center"/>
    </xf>
    <xf numFmtId="0" fontId="25" fillId="0" borderId="0" xfId="0" applyFont="1" applyAlignment="1">
      <alignment horizontal="center"/>
    </xf>
    <xf numFmtId="3" fontId="0" fillId="0" borderId="13" xfId="0" applyNumberFormat="1" applyBorder="1" applyAlignment="1">
      <alignment vertical="center" wrapText="1"/>
    </xf>
    <xf numFmtId="3" fontId="0" fillId="0" borderId="34" xfId="0" applyNumberFormat="1" applyBorder="1" applyAlignment="1">
      <alignment vertical="center" wrapText="1"/>
    </xf>
    <xf numFmtId="3" fontId="0" fillId="0" borderId="18" xfId="0" applyNumberFormat="1" applyBorder="1" applyAlignment="1">
      <alignment vertical="center" wrapText="1"/>
    </xf>
    <xf numFmtId="3" fontId="0" fillId="0" borderId="13" xfId="0" applyNumberFormat="1" applyBorder="1" applyAlignment="1">
      <alignment horizontal="center" vertical="center" wrapText="1"/>
    </xf>
    <xf numFmtId="3" fontId="0" fillId="0" borderId="34" xfId="0" applyNumberFormat="1" applyBorder="1" applyAlignment="1">
      <alignment horizontal="center" vertical="center" wrapText="1"/>
    </xf>
    <xf numFmtId="3" fontId="0" fillId="0" borderId="18" xfId="0" applyNumberFormat="1" applyBorder="1" applyAlignment="1">
      <alignment horizontal="center" vertical="center" wrapText="1"/>
    </xf>
    <xf numFmtId="49" fontId="69" fillId="0" borderId="35" xfId="0" applyNumberFormat="1" applyFont="1" applyBorder="1" applyAlignment="1">
      <alignment horizontal="center" vertical="center" wrapText="1" shrinkToFit="1" readingOrder="1"/>
    </xf>
    <xf numFmtId="49" fontId="69" fillId="0" borderId="32" xfId="0" applyNumberFormat="1" applyFont="1" applyBorder="1" applyAlignment="1">
      <alignment horizontal="center" vertical="center" wrapText="1" shrinkToFit="1" readingOrder="1"/>
    </xf>
    <xf numFmtId="0" fontId="72" fillId="26" borderId="0" xfId="305" applyFont="1" applyFill="1" applyAlignment="1">
      <alignment horizontal="center" vertical="center" wrapText="1"/>
    </xf>
    <xf numFmtId="0" fontId="72" fillId="28" borderId="35" xfId="0" quotePrefix="1" applyFont="1" applyFill="1" applyBorder="1" applyAlignment="1">
      <alignment horizontal="left"/>
    </xf>
    <xf numFmtId="0" fontId="72" fillId="28" borderId="31" xfId="0" quotePrefix="1" applyFont="1" applyFill="1" applyBorder="1" applyAlignment="1">
      <alignment horizontal="left"/>
    </xf>
    <xf numFmtId="0" fontId="72" fillId="28" borderId="32" xfId="0" quotePrefix="1" applyFont="1" applyFill="1" applyBorder="1" applyAlignment="1">
      <alignment horizontal="left"/>
    </xf>
    <xf numFmtId="3" fontId="71" fillId="0" borderId="13" xfId="0" applyNumberFormat="1" applyFont="1" applyBorder="1" applyAlignment="1">
      <alignment horizontal="center" vertical="center" wrapText="1"/>
    </xf>
    <xf numFmtId="3" fontId="71" fillId="0" borderId="7" xfId="0" applyNumberFormat="1" applyFont="1" applyBorder="1" applyAlignment="1">
      <alignment horizontal="center" vertical="center" wrapText="1"/>
    </xf>
    <xf numFmtId="0" fontId="72" fillId="28" borderId="33" xfId="0" quotePrefix="1" applyFont="1" applyFill="1" applyBorder="1" applyAlignment="1">
      <alignment horizontal="center" vertical="center" wrapText="1"/>
    </xf>
    <xf numFmtId="0" fontId="72" fillId="28" borderId="59" xfId="0" quotePrefix="1" applyFont="1" applyFill="1" applyBorder="1" applyAlignment="1">
      <alignment horizontal="center" vertical="center" wrapText="1"/>
    </xf>
    <xf numFmtId="177" fontId="69" fillId="0" borderId="13" xfId="83" applyNumberFormat="1" applyFont="1" applyFill="1" applyBorder="1" applyAlignment="1">
      <alignment horizontal="center" vertical="center" wrapText="1"/>
    </xf>
    <xf numFmtId="177" fontId="69" fillId="0" borderId="34" xfId="83" applyNumberFormat="1" applyFont="1" applyFill="1" applyBorder="1" applyAlignment="1">
      <alignment horizontal="center" vertical="center" wrapText="1"/>
    </xf>
    <xf numFmtId="177" fontId="69" fillId="0" borderId="18" xfId="83" applyNumberFormat="1" applyFont="1" applyFill="1" applyBorder="1" applyAlignment="1">
      <alignment horizontal="center" vertical="center" wrapText="1"/>
    </xf>
    <xf numFmtId="0" fontId="72" fillId="32" borderId="16" xfId="0" quotePrefix="1" applyFont="1" applyFill="1" applyBorder="1" applyAlignment="1">
      <alignment horizontal="center" wrapText="1"/>
    </xf>
    <xf numFmtId="0" fontId="72" fillId="32" borderId="0" xfId="0" quotePrefix="1" applyFont="1" applyFill="1" applyAlignment="1">
      <alignment horizontal="center" wrapText="1"/>
    </xf>
    <xf numFmtId="0" fontId="33" fillId="10" borderId="36" xfId="0" applyFont="1" applyFill="1" applyBorder="1" applyAlignment="1">
      <alignment horizontal="center"/>
    </xf>
    <xf numFmtId="0" fontId="33" fillId="10" borderId="37" xfId="0" applyFont="1" applyFill="1" applyBorder="1" applyAlignment="1">
      <alignment horizontal="center"/>
    </xf>
    <xf numFmtId="0" fontId="33" fillId="10" borderId="38" xfId="0" applyFont="1" applyFill="1" applyBorder="1" applyAlignment="1">
      <alignment horizontal="center"/>
    </xf>
    <xf numFmtId="0" fontId="9" fillId="10" borderId="36" xfId="0" quotePrefix="1" applyFont="1" applyFill="1" applyBorder="1" applyAlignment="1">
      <alignment horizontal="center"/>
    </xf>
    <xf numFmtId="0" fontId="9" fillId="10" borderId="37" xfId="0" quotePrefix="1" applyFont="1" applyFill="1" applyBorder="1" applyAlignment="1">
      <alignment horizontal="center"/>
    </xf>
    <xf numFmtId="0" fontId="9" fillId="10" borderId="38" xfId="0" quotePrefix="1" applyFont="1" applyFill="1" applyBorder="1" applyAlignment="1">
      <alignment horizontal="center"/>
    </xf>
  </cellXfs>
  <cellStyles count="438">
    <cellStyle name="20% - Énfasis1" xfId="1" builtinId="30" customBuiltin="1"/>
    <cellStyle name="20% - Énfasis1 2" xfId="2"/>
    <cellStyle name="20% - Énfasis1 2 2" xfId="3"/>
    <cellStyle name="20% - Énfasis1 3" xfId="4"/>
    <cellStyle name="20% - Énfasis2" xfId="5" builtinId="34" customBuiltin="1"/>
    <cellStyle name="20% - Énfasis2 2" xfId="6"/>
    <cellStyle name="20% - Énfasis2 2 2" xfId="7"/>
    <cellStyle name="20% - Énfasis2 3" xfId="8"/>
    <cellStyle name="20% - Énfasis3" xfId="9" builtinId="38" customBuiltin="1"/>
    <cellStyle name="20% - Énfasis3 2" xfId="10"/>
    <cellStyle name="20% - Énfasis3 2 2" xfId="11"/>
    <cellStyle name="20% - Énfasis3 3" xfId="12"/>
    <cellStyle name="20% - Énfasis4" xfId="13" builtinId="42" customBuiltin="1"/>
    <cellStyle name="20% - Énfasis4 2" xfId="14"/>
    <cellStyle name="20% - Énfasis4 2 2" xfId="15"/>
    <cellStyle name="20% - Énfasis4 3" xfId="16"/>
    <cellStyle name="20% - Énfasis5" xfId="17" builtinId="46" customBuiltin="1"/>
    <cellStyle name="20% - Énfasis5 2" xfId="18"/>
    <cellStyle name="20% - Énfasis6" xfId="19" builtinId="50" customBuiltin="1"/>
    <cellStyle name="20% - Énfasis6 2" xfId="20"/>
    <cellStyle name="40% - Énfasis1" xfId="21" builtinId="31" customBuiltin="1"/>
    <cellStyle name="40% - Énfasis1 2" xfId="22"/>
    <cellStyle name="40% - Énfasis1 2 2" xfId="23"/>
    <cellStyle name="40% - Énfasis1 3" xfId="24"/>
    <cellStyle name="40% - Énfasis2" xfId="25" builtinId="35" customBuiltin="1"/>
    <cellStyle name="40% - Énfasis2 2" xfId="26"/>
    <cellStyle name="40% - Énfasis3" xfId="27" builtinId="39" customBuiltin="1"/>
    <cellStyle name="40% - Énfasis3 2" xfId="28"/>
    <cellStyle name="40% - Énfasis3 2 2" xfId="29"/>
    <cellStyle name="40% - Énfasis3 3" xfId="30"/>
    <cellStyle name="40% - Énfasis4" xfId="31" builtinId="43" customBuiltin="1"/>
    <cellStyle name="40% - Énfasis4 2" xfId="32"/>
    <cellStyle name="40% - Énfasis4 2 2" xfId="33"/>
    <cellStyle name="40% - Énfasis4 3" xfId="34"/>
    <cellStyle name="40% - Énfasis5" xfId="35" builtinId="47" customBuiltin="1"/>
    <cellStyle name="40% - Énfasis5 2" xfId="36"/>
    <cellStyle name="40% - Énfasis6" xfId="37" builtinId="51" customBuiltin="1"/>
    <cellStyle name="40% - Énfasis6 2" xfId="38"/>
    <cellStyle name="40% - Énfasis6 2 2" xfId="39"/>
    <cellStyle name="40% - Énfasis6 3" xfId="40"/>
    <cellStyle name="60% - Énfasis1" xfId="41" builtinId="32" customBuiltin="1"/>
    <cellStyle name="60% - Énfasis1 2" xfId="42"/>
    <cellStyle name="60% - Énfasis1 3" xfId="43"/>
    <cellStyle name="60% - Énfasis2" xfId="44" builtinId="36" customBuiltin="1"/>
    <cellStyle name="60% - Énfasis3" xfId="45" builtinId="40" customBuiltin="1"/>
    <cellStyle name="60% - Énfasis3 2" xfId="46"/>
    <cellStyle name="60% - Énfasis3 3" xfId="47"/>
    <cellStyle name="60% - Énfasis4" xfId="48" builtinId="44" customBuiltin="1"/>
    <cellStyle name="60% - Énfasis4 2" xfId="49"/>
    <cellStyle name="60% - Énfasis4 3" xfId="50"/>
    <cellStyle name="60% - Énfasis5" xfId="51" builtinId="48" customBuiltin="1"/>
    <cellStyle name="60% - Énfasis6" xfId="52" builtinId="52" customBuiltin="1"/>
    <cellStyle name="60% - Énfasis6 2" xfId="53"/>
    <cellStyle name="60% - Énfasis6 3" xfId="54"/>
    <cellStyle name="Cálculo 2" xfId="55"/>
    <cellStyle name="Cálculo 3" xfId="56"/>
    <cellStyle name="Celda de comprobación" xfId="57" builtinId="23" customBuiltin="1"/>
    <cellStyle name="Celda vinculada" xfId="58" builtinId="24" customBuiltin="1"/>
    <cellStyle name="Encabezado 1 2" xfId="59"/>
    <cellStyle name="Encabezado 1 3" xfId="60"/>
    <cellStyle name="Encabezado 4" xfId="61" builtinId="19" customBuiltin="1"/>
    <cellStyle name="Encabezado 4 2" xfId="62"/>
    <cellStyle name="Encabezado 4 3" xfId="63"/>
    <cellStyle name="Énfasis1" xfId="64" builtinId="29" customBuiltin="1"/>
    <cellStyle name="Énfasis1 2" xfId="65"/>
    <cellStyle name="Énfasis1 3" xfId="66"/>
    <cellStyle name="Énfasis2" xfId="67" builtinId="33" customBuiltin="1"/>
    <cellStyle name="Énfasis2 2" xfId="68"/>
    <cellStyle name="Énfasis2 3" xfId="69"/>
    <cellStyle name="Énfasis3" xfId="70" builtinId="37" customBuiltin="1"/>
    <cellStyle name="Énfasis3 2" xfId="71"/>
    <cellStyle name="Énfasis3 3" xfId="72"/>
    <cellStyle name="Énfasis4" xfId="73" builtinId="41" customBuiltin="1"/>
    <cellStyle name="Énfasis4 2" xfId="74"/>
    <cellStyle name="Énfasis4 3" xfId="75"/>
    <cellStyle name="Énfasis5" xfId="76" builtinId="45" customBuiltin="1"/>
    <cellStyle name="Énfasis6" xfId="77" builtinId="49" customBuiltin="1"/>
    <cellStyle name="Entrada" xfId="78" builtinId="20" customBuiltin="1"/>
    <cellStyle name="Hipervínculo 2" xfId="79"/>
    <cellStyle name="Incorrecto" xfId="80" builtinId="27" customBuiltin="1"/>
    <cellStyle name="Incorrecto 2" xfId="81"/>
    <cellStyle name="Incorrecto 3" xfId="82"/>
    <cellStyle name="Millares" xfId="83" builtinId="3"/>
    <cellStyle name="Millares [0]" xfId="84" builtinId="6"/>
    <cellStyle name="Millares [0] 2" xfId="85"/>
    <cellStyle name="Millares 10" xfId="86"/>
    <cellStyle name="Millares 10 2" xfId="87"/>
    <cellStyle name="Millares 10 3" xfId="88"/>
    <cellStyle name="Millares 2" xfId="89"/>
    <cellStyle name="Millares 2 10" xfId="90"/>
    <cellStyle name="Millares 2 10 2" xfId="91"/>
    <cellStyle name="Millares 2 10 3" xfId="92"/>
    <cellStyle name="Millares 2 11" xfId="93"/>
    <cellStyle name="Millares 2 11 2" xfId="94"/>
    <cellStyle name="Millares 2 11 3" xfId="95"/>
    <cellStyle name="Millares 2 12" xfId="96"/>
    <cellStyle name="Millares 2 12 2" xfId="97"/>
    <cellStyle name="Millares 2 12 3" xfId="98"/>
    <cellStyle name="Millares 2 13" xfId="99"/>
    <cellStyle name="Millares 2 13 2" xfId="100"/>
    <cellStyle name="Millares 2 13 3" xfId="101"/>
    <cellStyle name="Millares 2 14" xfId="102"/>
    <cellStyle name="Millares 2 14 2" xfId="103"/>
    <cellStyle name="Millares 2 14 3" xfId="104"/>
    <cellStyle name="Millares 2 15" xfId="105"/>
    <cellStyle name="Millares 2 16" xfId="106"/>
    <cellStyle name="Millares 2 2" xfId="107"/>
    <cellStyle name="Millares 2 2 2" xfId="108"/>
    <cellStyle name="Millares 2 2 2 2" xfId="109"/>
    <cellStyle name="Millares 2 2 2 3" xfId="110"/>
    <cellStyle name="Millares 2 2 3" xfId="111"/>
    <cellStyle name="Millares 2 2 3 2" xfId="112"/>
    <cellStyle name="Millares 2 2 3 3" xfId="113"/>
    <cellStyle name="Millares 2 2 4" xfId="114"/>
    <cellStyle name="Millares 2 2 4 2" xfId="115"/>
    <cellStyle name="Millares 2 2 4 3" xfId="116"/>
    <cellStyle name="Millares 2 2 5" xfId="117"/>
    <cellStyle name="Millares 2 2 5 2" xfId="118"/>
    <cellStyle name="Millares 2 2 5 3" xfId="119"/>
    <cellStyle name="Millares 2 2 6" xfId="120"/>
    <cellStyle name="Millares 2 2 6 2" xfId="121"/>
    <cellStyle name="Millares 2 2 6 3" xfId="122"/>
    <cellStyle name="Millares 2 2 7" xfId="123"/>
    <cellStyle name="Millares 2 2 7 2" xfId="124"/>
    <cellStyle name="Millares 2 2 7 3" xfId="125"/>
    <cellStyle name="Millares 2 2 8" xfId="126"/>
    <cellStyle name="Millares 2 2 9" xfId="127"/>
    <cellStyle name="Millares 2 3" xfId="128"/>
    <cellStyle name="Millares 2 3 2" xfId="129"/>
    <cellStyle name="Millares 2 3 3" xfId="130"/>
    <cellStyle name="Millares 2 4" xfId="131"/>
    <cellStyle name="Millares 2 4 2" xfId="132"/>
    <cellStyle name="Millares 2 4 3" xfId="133"/>
    <cellStyle name="Millares 2 5" xfId="134"/>
    <cellStyle name="Millares 2 5 2" xfId="135"/>
    <cellStyle name="Millares 2 5 3" xfId="136"/>
    <cellStyle name="Millares 2 6" xfId="137"/>
    <cellStyle name="Millares 2 6 2" xfId="138"/>
    <cellStyle name="Millares 2 6 3" xfId="139"/>
    <cellStyle name="Millares 2 7" xfId="140"/>
    <cellStyle name="Millares 2 7 2" xfId="141"/>
    <cellStyle name="Millares 2 7 3" xfId="142"/>
    <cellStyle name="Millares 2 8" xfId="143"/>
    <cellStyle name="Millares 2 8 2" xfId="144"/>
    <cellStyle name="Millares 2 8 3" xfId="145"/>
    <cellStyle name="Millares 2 9" xfId="146"/>
    <cellStyle name="Millares 2 9 2" xfId="147"/>
    <cellStyle name="Millares 2 9 3" xfId="148"/>
    <cellStyle name="Millares 3" xfId="149"/>
    <cellStyle name="Millares 3 2" xfId="150"/>
    <cellStyle name="Millares 3 3" xfId="151"/>
    <cellStyle name="Millares 4" xfId="152"/>
    <cellStyle name="Millares 4 2" xfId="153"/>
    <cellStyle name="Millares 4 2 2" xfId="154"/>
    <cellStyle name="Millares 4 2 3" xfId="155"/>
    <cellStyle name="Millares 4 3" xfId="156"/>
    <cellStyle name="Millares 4 3 2" xfId="157"/>
    <cellStyle name="Millares 4 3 3" xfId="158"/>
    <cellStyle name="Millares 5" xfId="159"/>
    <cellStyle name="Millares 6" xfId="160"/>
    <cellStyle name="Millares 7" xfId="428"/>
    <cellStyle name="Millares 8" xfId="430"/>
    <cellStyle name="Millares 8 2" xfId="161"/>
    <cellStyle name="Millares 8 2 2" xfId="162"/>
    <cellStyle name="Millares 8 2 3" xfId="163"/>
    <cellStyle name="Moneda" xfId="164" builtinId="4"/>
    <cellStyle name="Moneda [0]" xfId="437" builtinId="7"/>
    <cellStyle name="Moneda [0] 2" xfId="165"/>
    <cellStyle name="Moneda 10" xfId="166"/>
    <cellStyle name="Moneda 10 2" xfId="167"/>
    <cellStyle name="Moneda 10 3" xfId="168"/>
    <cellStyle name="Moneda 11" xfId="169"/>
    <cellStyle name="Moneda 11 2" xfId="170"/>
    <cellStyle name="Moneda 11 3" xfId="171"/>
    <cellStyle name="Moneda 12" xfId="172"/>
    <cellStyle name="Moneda 12 2" xfId="173"/>
    <cellStyle name="Moneda 12 3" xfId="174"/>
    <cellStyle name="Moneda 13 2" xfId="175"/>
    <cellStyle name="Moneda 13 2 2" xfId="176"/>
    <cellStyle name="Moneda 13 2 2 2" xfId="177"/>
    <cellStyle name="Moneda 13 2 2 3" xfId="178"/>
    <cellStyle name="Moneda 13 3" xfId="179"/>
    <cellStyle name="Moneda 2" xfId="180"/>
    <cellStyle name="Moneda 2 10" xfId="181"/>
    <cellStyle name="Moneda 2 10 2" xfId="182"/>
    <cellStyle name="Moneda 2 11" xfId="183"/>
    <cellStyle name="Moneda 2 11 2" xfId="184"/>
    <cellStyle name="Moneda 2 12" xfId="185"/>
    <cellStyle name="Moneda 2 12 2" xfId="186"/>
    <cellStyle name="Moneda 2 13" xfId="187"/>
    <cellStyle name="Moneda 2 13 2" xfId="188"/>
    <cellStyle name="Moneda 2 13 2 2" xfId="189"/>
    <cellStyle name="Moneda 2 13 2 2 2" xfId="190"/>
    <cellStyle name="Moneda 2 13 2 2 2 2" xfId="191"/>
    <cellStyle name="Moneda 2 13 2 2 2 3" xfId="192"/>
    <cellStyle name="Moneda 2 13 2 3" xfId="193"/>
    <cellStyle name="Moneda 2 13 2 4" xfId="194"/>
    <cellStyle name="Moneda 2 13 3" xfId="195"/>
    <cellStyle name="Moneda 2 13 3 2" xfId="196"/>
    <cellStyle name="Moneda 2 13 3 3" xfId="197"/>
    <cellStyle name="Moneda 2 14" xfId="198"/>
    <cellStyle name="Moneda 2 15" xfId="199"/>
    <cellStyle name="Moneda 2 16" xfId="200"/>
    <cellStyle name="Moneda 2 16 2" xfId="201"/>
    <cellStyle name="Moneda 2 16 2 2" xfId="202"/>
    <cellStyle name="Moneda 2 16 2 3" xfId="203"/>
    <cellStyle name="Moneda 2 17" xfId="204"/>
    <cellStyle name="Moneda 2 2" xfId="205"/>
    <cellStyle name="Moneda 2 2 2" xfId="206"/>
    <cellStyle name="Moneda 2 2 2 2" xfId="207"/>
    <cellStyle name="Moneda 2 2 2 2 2" xfId="208"/>
    <cellStyle name="Moneda 2 2 2 2 2 2" xfId="209"/>
    <cellStyle name="Moneda 2 2 2 2 2 2 2" xfId="210"/>
    <cellStyle name="Moneda 2 2 2 2 2 2 2 2" xfId="211"/>
    <cellStyle name="Moneda 2 2 2 2 2 3" xfId="212"/>
    <cellStyle name="Moneda 2 2 2 2 3" xfId="213"/>
    <cellStyle name="Moneda 2 2 2 2 3 2" xfId="214"/>
    <cellStyle name="Moneda 2 2 2 3" xfId="215"/>
    <cellStyle name="Moneda 2 2 2 3 2" xfId="216"/>
    <cellStyle name="Moneda 2 2 2 3 2 2" xfId="217"/>
    <cellStyle name="Moneda 2 2 2 4" xfId="218"/>
    <cellStyle name="Moneda 2 2 3" xfId="219"/>
    <cellStyle name="Moneda 2 2 3 2" xfId="220"/>
    <cellStyle name="Moneda 2 2 4" xfId="221"/>
    <cellStyle name="Moneda 2 2 4 2" xfId="222"/>
    <cellStyle name="Moneda 2 2 5" xfId="223"/>
    <cellStyle name="Moneda 2 2 5 2" xfId="224"/>
    <cellStyle name="Moneda 2 2 6" xfId="225"/>
    <cellStyle name="Moneda 2 2 6 2" xfId="226"/>
    <cellStyle name="Moneda 2 2 6 2 2" xfId="227"/>
    <cellStyle name="Moneda 2 2 6 2 2 2" xfId="228"/>
    <cellStyle name="Moneda 2 2 6 3" xfId="229"/>
    <cellStyle name="Moneda 2 2 7" xfId="230"/>
    <cellStyle name="Moneda 2 2 7 2" xfId="231"/>
    <cellStyle name="Moneda 2 3" xfId="232"/>
    <cellStyle name="Moneda 2 3 2" xfId="233"/>
    <cellStyle name="Moneda 2 4" xfId="234"/>
    <cellStyle name="Moneda 2 4 2" xfId="235"/>
    <cellStyle name="Moneda 2 5" xfId="236"/>
    <cellStyle name="Moneda 2 5 2" xfId="237"/>
    <cellStyle name="Moneda 2 6" xfId="238"/>
    <cellStyle name="Moneda 2 6 2" xfId="239"/>
    <cellStyle name="Moneda 2 7" xfId="240"/>
    <cellStyle name="Moneda 2 7 2" xfId="241"/>
    <cellStyle name="Moneda 2 8" xfId="242"/>
    <cellStyle name="Moneda 2 8 2" xfId="243"/>
    <cellStyle name="Moneda 2 9" xfId="244"/>
    <cellStyle name="Moneda 2 9 2" xfId="245"/>
    <cellStyle name="Moneda 3" xfId="246"/>
    <cellStyle name="Moneda 3 2" xfId="247"/>
    <cellStyle name="Moneda 3 3" xfId="248"/>
    <cellStyle name="Moneda 4" xfId="249"/>
    <cellStyle name="Moneda 4 2" xfId="250"/>
    <cellStyle name="Moneda 4 3" xfId="251"/>
    <cellStyle name="Moneda 5" xfId="252"/>
    <cellStyle name="Moneda 5 2" xfId="253"/>
    <cellStyle name="Moneda 5 3" xfId="254"/>
    <cellStyle name="Moneda 6" xfId="255"/>
    <cellStyle name="Moneda 6 2" xfId="256"/>
    <cellStyle name="Moneda 6 3" xfId="257"/>
    <cellStyle name="Moneda 7" xfId="258"/>
    <cellStyle name="Moneda 7 2" xfId="259"/>
    <cellStyle name="Moneda 7 3" xfId="260"/>
    <cellStyle name="Moneda 8" xfId="261"/>
    <cellStyle name="Moneda 8 2" xfId="262"/>
    <cellStyle name="Moneda 8 3" xfId="263"/>
    <cellStyle name="Moneda 9" xfId="264"/>
    <cellStyle name="Moneda 9 2" xfId="265"/>
    <cellStyle name="Moneda 9 3" xfId="266"/>
    <cellStyle name="Neutral" xfId="267" builtinId="28" customBuiltin="1"/>
    <cellStyle name="Normal" xfId="0" builtinId="0"/>
    <cellStyle name="Normal 10" xfId="268"/>
    <cellStyle name="Normal 10 2" xfId="269"/>
    <cellStyle name="Normal 10 2 2" xfId="270"/>
    <cellStyle name="Normal 10 2 3" xfId="271"/>
    <cellStyle name="Normal 10 3" xfId="272"/>
    <cellStyle name="Normal 10 4" xfId="273"/>
    <cellStyle name="Normal 10 5" xfId="274"/>
    <cellStyle name="Normal 10 6" xfId="275"/>
    <cellStyle name="Normal 11" xfId="276"/>
    <cellStyle name="Normal 11 2" xfId="277"/>
    <cellStyle name="Normal 11 2 2" xfId="278"/>
    <cellStyle name="Normal 11 2 3" xfId="279"/>
    <cellStyle name="Normal 11 3" xfId="280"/>
    <cellStyle name="Normal 11 4" xfId="281"/>
    <cellStyle name="Normal 11 5" xfId="282"/>
    <cellStyle name="Normal 11 6" xfId="283"/>
    <cellStyle name="Normal 12" xfId="284"/>
    <cellStyle name="Normal 12 2" xfId="285"/>
    <cellStyle name="Normal 12 2 2" xfId="286"/>
    <cellStyle name="Normal 12 2 3" xfId="287"/>
    <cellStyle name="Normal 12 3" xfId="288"/>
    <cellStyle name="Normal 12 4" xfId="289"/>
    <cellStyle name="Normal 12 5" xfId="290"/>
    <cellStyle name="Normal 12 6" xfId="291"/>
    <cellStyle name="Normal 13" xfId="292"/>
    <cellStyle name="Normal 13 2" xfId="293"/>
    <cellStyle name="Normal 13 2 2" xfId="294"/>
    <cellStyle name="Normal 13 2 3" xfId="295"/>
    <cellStyle name="Normal 13 3" xfId="296"/>
    <cellStyle name="Normal 13 4" xfId="297"/>
    <cellStyle name="Normal 13 5" xfId="298"/>
    <cellStyle name="Normal 13 6" xfId="299"/>
    <cellStyle name="Normal 14" xfId="300"/>
    <cellStyle name="Normal 14 2" xfId="301"/>
    <cellStyle name="Normal 14 3" xfId="302"/>
    <cellStyle name="Normal 15" xfId="303"/>
    <cellStyle name="Normal 15 2" xfId="304"/>
    <cellStyle name="Normal 16" xfId="427"/>
    <cellStyle name="Normal 17" xfId="431"/>
    <cellStyle name="Normal 18" xfId="432"/>
    <cellStyle name="Normal 19" xfId="433"/>
    <cellStyle name="Normal 2" xfId="305"/>
    <cellStyle name="Normal 2 10" xfId="306"/>
    <cellStyle name="Normal 2 11" xfId="307"/>
    <cellStyle name="Normal 2 12" xfId="308"/>
    <cellStyle name="Normal 2 13" xfId="309"/>
    <cellStyle name="Normal 2 13 2" xfId="310"/>
    <cellStyle name="Normal 2 13 2 2" xfId="311"/>
    <cellStyle name="Normal 2 13 2 2 2" xfId="312"/>
    <cellStyle name="Normal 2 13 2 2 2 2" xfId="313"/>
    <cellStyle name="Normal 2 13 2 3" xfId="314"/>
    <cellStyle name="Normal 2 13 3" xfId="315"/>
    <cellStyle name="Normal 2 13 3 2" xfId="316"/>
    <cellStyle name="Normal 2 14" xfId="317"/>
    <cellStyle name="Normal 2 15" xfId="318"/>
    <cellStyle name="Normal 2 16" xfId="319"/>
    <cellStyle name="Normal 2 16 2" xfId="320"/>
    <cellStyle name="Normal 2 16 2 2" xfId="321"/>
    <cellStyle name="Normal 2 17" xfId="322"/>
    <cellStyle name="Normal 2 18" xfId="429"/>
    <cellStyle name="Normal 2 18 2" xfId="435"/>
    <cellStyle name="Normal 2 18 2 2" xfId="436"/>
    <cellStyle name="Normal 2 19" xfId="434"/>
    <cellStyle name="Normal 2 2" xfId="323"/>
    <cellStyle name="Normal 2 2 2" xfId="324"/>
    <cellStyle name="Normal 2 2 2 2" xfId="325"/>
    <cellStyle name="Normal 2 2 2 2 2" xfId="326"/>
    <cellStyle name="Normal 2 2 2 2 2 2" xfId="327"/>
    <cellStyle name="Normal 2 2 2 2 2 2 2" xfId="328"/>
    <cellStyle name="Normal 2 2 2 2 3" xfId="329"/>
    <cellStyle name="Normal 2 2 2 3" xfId="330"/>
    <cellStyle name="Normal 2 2 2 3 2" xfId="331"/>
    <cellStyle name="Normal 2 2 3" xfId="332"/>
    <cellStyle name="Normal 2 2 4" xfId="333"/>
    <cellStyle name="Normal 2 2 5" xfId="334"/>
    <cellStyle name="Normal 2 2 6" xfId="335"/>
    <cellStyle name="Normal 2 2 6 2" xfId="336"/>
    <cellStyle name="Normal 2 2 6 2 2" xfId="337"/>
    <cellStyle name="Normal 2 2 7" xfId="338"/>
    <cellStyle name="Normal 2 3" xfId="339"/>
    <cellStyle name="Normal 2 4" xfId="340"/>
    <cellStyle name="Normal 2 5" xfId="341"/>
    <cellStyle name="Normal 2 6" xfId="342"/>
    <cellStyle name="Normal 2 7" xfId="343"/>
    <cellStyle name="Normal 2 8" xfId="344"/>
    <cellStyle name="Normal 2 9" xfId="345"/>
    <cellStyle name="Normal 3" xfId="346"/>
    <cellStyle name="Normal 3 3" xfId="347"/>
    <cellStyle name="Normal 4" xfId="348"/>
    <cellStyle name="Normal 4 2" xfId="349"/>
    <cellStyle name="Normal 4 2 2" xfId="350"/>
    <cellStyle name="Normal 4 2 3" xfId="351"/>
    <cellStyle name="Normal 4 3" xfId="352"/>
    <cellStyle name="Normal 4 4" xfId="353"/>
    <cellStyle name="Normal 4 5" xfId="354"/>
    <cellStyle name="Normal 4 6" xfId="355"/>
    <cellStyle name="Normal 4 7" xfId="356"/>
    <cellStyle name="Normal 5" xfId="357"/>
    <cellStyle name="Normal 5 2" xfId="358"/>
    <cellStyle name="Normal 5 2 2" xfId="359"/>
    <cellStyle name="Normal 5 2 3" xfId="360"/>
    <cellStyle name="Normal 5 3" xfId="361"/>
    <cellStyle name="Normal 5 4" xfId="362"/>
    <cellStyle name="Normal 5 5" xfId="363"/>
    <cellStyle name="Normal 5 6" xfId="364"/>
    <cellStyle name="Normal 6" xfId="365"/>
    <cellStyle name="Normal 6 2" xfId="366"/>
    <cellStyle name="Normal 6 2 2" xfId="367"/>
    <cellStyle name="Normal 6 2 3" xfId="368"/>
    <cellStyle name="Normal 6 3" xfId="369"/>
    <cellStyle name="Normal 6 4" xfId="370"/>
    <cellStyle name="Normal 6 5" xfId="371"/>
    <cellStyle name="Normal 6 6" xfId="372"/>
    <cellStyle name="Normal 7" xfId="373"/>
    <cellStyle name="Normal 7 2" xfId="374"/>
    <cellStyle name="Normal 7 2 2" xfId="375"/>
    <cellStyle name="Normal 7 2 3" xfId="376"/>
    <cellStyle name="Normal 7 3" xfId="377"/>
    <cellStyle name="Normal 7 4" xfId="378"/>
    <cellStyle name="Normal 7 5" xfId="379"/>
    <cellStyle name="Normal 7 6" xfId="380"/>
    <cellStyle name="Normal 8" xfId="381"/>
    <cellStyle name="Normal 8 2" xfId="382"/>
    <cellStyle name="Normal 8 2 2" xfId="383"/>
    <cellStyle name="Normal 8 2 3" xfId="384"/>
    <cellStyle name="Normal 8 3" xfId="385"/>
    <cellStyle name="Normal 8 4" xfId="386"/>
    <cellStyle name="Normal 8 5" xfId="387"/>
    <cellStyle name="Normal 8 6" xfId="388"/>
    <cellStyle name="Normal 9" xfId="389"/>
    <cellStyle name="Normal 9 2" xfId="390"/>
    <cellStyle name="Normal 9 2 2" xfId="391"/>
    <cellStyle name="Normal 9 2 3" xfId="392"/>
    <cellStyle name="Normal 9 3" xfId="393"/>
    <cellStyle name="Normal 9 4" xfId="394"/>
    <cellStyle name="Normal 9 5" xfId="395"/>
    <cellStyle name="Normal 9 6" xfId="396"/>
    <cellStyle name="Normal_F1008" xfId="397"/>
    <cellStyle name="Normal_Hoja2" xfId="398"/>
    <cellStyle name="Normal_Hoja2 7" xfId="399"/>
    <cellStyle name="Notas 2" xfId="400"/>
    <cellStyle name="Notas 2 2" xfId="401"/>
    <cellStyle name="Notas 2 3" xfId="402"/>
    <cellStyle name="Notas 3" xfId="403"/>
    <cellStyle name="Notas 4" xfId="404"/>
    <cellStyle name="Porcentaje" xfId="405" builtinId="5"/>
    <cellStyle name="Porcentaje 2" xfId="406"/>
    <cellStyle name="S10" xfId="407"/>
    <cellStyle name="S11" xfId="408"/>
    <cellStyle name="S6" xfId="426"/>
    <cellStyle name="S8" xfId="425"/>
    <cellStyle name="Salida" xfId="409" builtinId="21" customBuiltin="1"/>
    <cellStyle name="Salida 2" xfId="410"/>
    <cellStyle name="Salida 3" xfId="411"/>
    <cellStyle name="Texto de advertencia" xfId="412" builtinId="11" customBuiltin="1"/>
    <cellStyle name="Texto explicativo" xfId="413" builtinId="53" customBuiltin="1"/>
    <cellStyle name="Título" xfId="414" builtinId="15" customBuiltin="1"/>
    <cellStyle name="Título 2 2" xfId="415"/>
    <cellStyle name="Título 2 3" xfId="416"/>
    <cellStyle name="Título 3 2" xfId="417"/>
    <cellStyle name="Título 3 3" xfId="418"/>
    <cellStyle name="Título 4" xfId="419"/>
    <cellStyle name="Título 5" xfId="420"/>
    <cellStyle name="Título 6" xfId="421"/>
    <cellStyle name="Total" xfId="422" builtinId="25" customBuiltin="1"/>
    <cellStyle name="Total 2" xfId="423"/>
    <cellStyle name="Total 3" xfId="424"/>
  </cellStyles>
  <dxfs count="6">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 Type="http://schemas.openxmlformats.org/officeDocument/2006/relationships/worksheet" Target="worksheets/sheet3.xml"/><Relationship Id="rId21" Type="http://schemas.openxmlformats.org/officeDocument/2006/relationships/worksheet" Target="worksheets/sheet21.xml"/><Relationship Id="rId34"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externalLink" Target="externalLinks/externalLink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externalLink" Target="externalLinks/externalLink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externalLink" Target="externalLinks/externalLink4.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externalLink" Target="externalLinks/externalLink3.xml"/><Relationship Id="rId35" Type="http://schemas.openxmlformats.org/officeDocument/2006/relationships/calcChain" Target="calcChain.xml"/><Relationship Id="rId8" Type="http://schemas.openxmlformats.org/officeDocument/2006/relationships/worksheet" Target="worksheets/sheet8.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emf"/></Relationships>
</file>

<file path=xl/drawings/_rels/drawing2.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emf"/></Relationships>
</file>

<file path=xl/drawings/_rels/drawing3.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emf"/></Relationships>
</file>

<file path=xl/drawings/_rels/drawing4.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emf"/></Relationships>
</file>

<file path=xl/drawings/_rels/drawing5.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emf"/></Relationships>
</file>

<file path=xl/drawings/_rels/drawing6.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emf"/></Relationships>
</file>

<file path=xl/drawings/_rels/drawing7.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emf"/></Relationships>
</file>

<file path=xl/drawings/_rels/drawing8.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emf"/></Relationships>
</file>

<file path=xl/drawings/_rels/drawing9.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emf"/></Relationships>
</file>

<file path=xl/drawings/_rels/drawing10.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emf"/></Relationships>
</file>

<file path=xl/drawings/_rels/drawing1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emf"/></Relationships>
</file>

<file path=xl/drawings/_rels/drawing12.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emf"/></Relationships>
</file>

<file path=xl/drawings/_rels/drawing13.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emf"/></Relationships>
</file>

<file path=xl/drawings/_rels/drawing14.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emf"/></Relationships>
</file>

<file path=xl/drawings/_rels/drawing15.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1.emf"/><Relationship Id="rId1" Type="http://schemas.openxmlformats.org/officeDocument/2006/relationships/image" Target="../media/image3.png"/></Relationships>
</file>

<file path=xl/drawings/_rels/drawing16.xml.rels><?xml version="1.0" encoding="UTF-8" standalone="yes"?>
<Relationships xmlns="http://schemas.openxmlformats.org/package/2006/relationships"><Relationship Id="rId3" Type="http://schemas.openxmlformats.org/officeDocument/2006/relationships/image" Target="../media/image1.emf"/><Relationship Id="rId2" Type="http://schemas.openxmlformats.org/officeDocument/2006/relationships/image" Target="../media/image3.png"/><Relationship Id="rId1" Type="http://schemas.openxmlformats.org/officeDocument/2006/relationships/image" Target="../media/image2.png"/></Relationships>
</file>

<file path=xl/drawings/_rels/drawing17.xml.rels><?xml version="1.0" encoding="UTF-8" standalone="yes"?>
<Relationships xmlns="http://schemas.openxmlformats.org/package/2006/relationships"><Relationship Id="rId3" Type="http://schemas.openxmlformats.org/officeDocument/2006/relationships/image" Target="../media/image1.emf"/><Relationship Id="rId2" Type="http://schemas.openxmlformats.org/officeDocument/2006/relationships/image" Target="../media/image5.png"/><Relationship Id="rId1" Type="http://schemas.openxmlformats.org/officeDocument/2006/relationships/image" Target="../media/image4.png"/></Relationships>
</file>

<file path=xl/drawings/_rels/drawing18.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editAs="oneCell">
    <xdr:from>
      <xdr:col>1</xdr:col>
      <xdr:colOff>85725</xdr:colOff>
      <xdr:row>37</xdr:row>
      <xdr:rowOff>104775</xdr:rowOff>
    </xdr:from>
    <xdr:to>
      <xdr:col>1</xdr:col>
      <xdr:colOff>1026232</xdr:colOff>
      <xdr:row>43</xdr:row>
      <xdr:rowOff>28575</xdr:rowOff>
    </xdr:to>
    <xdr:pic>
      <xdr:nvPicPr>
        <xdr:cNvPr id="2" name="Imagen 1">
          <a:extLst>
            <a:ext uri="{FF2B5EF4-FFF2-40B4-BE49-F238E27FC236}">
              <a16:creationId xmlns:a16="http://schemas.microsoft.com/office/drawing/2014/main" id="{A0F54853-CCF4-0A6B-D111-FB75A865B1E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2475" y="6105525"/>
          <a:ext cx="940507" cy="895350"/>
        </a:xfrm>
        <a:prstGeom prst="rect">
          <a:avLst/>
        </a:prstGeom>
        <a:noFill/>
        <a:ln>
          <a:noFill/>
        </a:ln>
      </xdr:spPr>
    </xdr:pic>
    <xdr:clientData/>
  </xdr:twoCellAnchor>
  <xdr:twoCellAnchor editAs="oneCell">
    <xdr:from>
      <xdr:col>3</xdr:col>
      <xdr:colOff>1171575</xdr:colOff>
      <xdr:row>40</xdr:row>
      <xdr:rowOff>104775</xdr:rowOff>
    </xdr:from>
    <xdr:to>
      <xdr:col>4</xdr:col>
      <xdr:colOff>918845</xdr:colOff>
      <xdr:row>44</xdr:row>
      <xdr:rowOff>94615</xdr:rowOff>
    </xdr:to>
    <xdr:pic>
      <xdr:nvPicPr>
        <xdr:cNvPr id="3" name="Imagen 2">
          <a:extLst>
            <a:ext uri="{FF2B5EF4-FFF2-40B4-BE49-F238E27FC236}">
              <a16:creationId xmlns:a16="http://schemas.microsoft.com/office/drawing/2014/main" id="{298562D6-E5A3-FE90-79AB-5974FBF23F3A}"/>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981700" y="6267450"/>
          <a:ext cx="966470" cy="637540"/>
        </a:xfrm>
        <a:prstGeom prst="rect">
          <a:avLst/>
        </a:prstGeom>
        <a:noFill/>
      </xdr:spPr>
    </xdr:pic>
    <xdr:clientData/>
  </xdr:twoCellAnchor>
  <xdr:twoCellAnchor editAs="oneCell">
    <xdr:from>
      <xdr:col>1</xdr:col>
      <xdr:colOff>2933700</xdr:colOff>
      <xdr:row>41</xdr:row>
      <xdr:rowOff>133350</xdr:rowOff>
    </xdr:from>
    <xdr:to>
      <xdr:col>3</xdr:col>
      <xdr:colOff>9525</xdr:colOff>
      <xdr:row>44</xdr:row>
      <xdr:rowOff>9525</xdr:rowOff>
    </xdr:to>
    <xdr:pic>
      <xdr:nvPicPr>
        <xdr:cNvPr id="4" name="Imagen 3">
          <a:extLst>
            <a:ext uri="{FF2B5EF4-FFF2-40B4-BE49-F238E27FC236}">
              <a16:creationId xmlns:a16="http://schemas.microsoft.com/office/drawing/2014/main" id="{7C73CEC6-BC92-07E0-AE75-B504E900FC32}"/>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3600450" y="6457950"/>
          <a:ext cx="1219200" cy="361950"/>
        </a:xfrm>
        <a:prstGeom prst="rect">
          <a:avLst/>
        </a:prstGeom>
        <a:noFill/>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95250</xdr:colOff>
      <xdr:row>198</xdr:row>
      <xdr:rowOff>0</xdr:rowOff>
    </xdr:from>
    <xdr:to>
      <xdr:col>2</xdr:col>
      <xdr:colOff>82296</xdr:colOff>
      <xdr:row>203</xdr:row>
      <xdr:rowOff>66675</xdr:rowOff>
    </xdr:to>
    <xdr:pic>
      <xdr:nvPicPr>
        <xdr:cNvPr id="2" name="Imagen 1">
          <a:extLst>
            <a:ext uri="{FF2B5EF4-FFF2-40B4-BE49-F238E27FC236}">
              <a16:creationId xmlns:a16="http://schemas.microsoft.com/office/drawing/2014/main" id="{0BEA6094-24C9-2F0D-A391-F213C825AB1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14375" y="43348275"/>
          <a:ext cx="920496" cy="876300"/>
        </a:xfrm>
        <a:prstGeom prst="rect">
          <a:avLst/>
        </a:prstGeom>
        <a:noFill/>
        <a:ln>
          <a:noFill/>
        </a:ln>
      </xdr:spPr>
    </xdr:pic>
    <xdr:clientData/>
  </xdr:twoCellAnchor>
  <xdr:twoCellAnchor editAs="oneCell">
    <xdr:from>
      <xdr:col>7</xdr:col>
      <xdr:colOff>1181100</xdr:colOff>
      <xdr:row>200</xdr:row>
      <xdr:rowOff>95250</xdr:rowOff>
    </xdr:from>
    <xdr:to>
      <xdr:col>9</xdr:col>
      <xdr:colOff>99695</xdr:colOff>
      <xdr:row>204</xdr:row>
      <xdr:rowOff>85090</xdr:rowOff>
    </xdr:to>
    <xdr:pic>
      <xdr:nvPicPr>
        <xdr:cNvPr id="3" name="Imagen 2">
          <a:extLst>
            <a:ext uri="{FF2B5EF4-FFF2-40B4-BE49-F238E27FC236}">
              <a16:creationId xmlns:a16="http://schemas.microsoft.com/office/drawing/2014/main" id="{FC480F02-744A-3FD5-F155-EA4B9D900819}"/>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9705975" y="32642175"/>
          <a:ext cx="966470" cy="637540"/>
        </a:xfrm>
        <a:prstGeom prst="rect">
          <a:avLst/>
        </a:prstGeom>
        <a:noFill/>
      </xdr:spPr>
    </xdr:pic>
    <xdr:clientData/>
  </xdr:twoCellAnchor>
  <xdr:twoCellAnchor editAs="oneCell">
    <xdr:from>
      <xdr:col>3</xdr:col>
      <xdr:colOff>1733550</xdr:colOff>
      <xdr:row>201</xdr:row>
      <xdr:rowOff>95250</xdr:rowOff>
    </xdr:from>
    <xdr:to>
      <xdr:col>5</xdr:col>
      <xdr:colOff>133350</xdr:colOff>
      <xdr:row>203</xdr:row>
      <xdr:rowOff>133350</xdr:rowOff>
    </xdr:to>
    <xdr:pic>
      <xdr:nvPicPr>
        <xdr:cNvPr id="4" name="Imagen 3">
          <a:extLst>
            <a:ext uri="{FF2B5EF4-FFF2-40B4-BE49-F238E27FC236}">
              <a16:creationId xmlns:a16="http://schemas.microsoft.com/office/drawing/2014/main" id="{6041D98A-B745-2E99-4902-8E467839E1B7}"/>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5524500" y="32804100"/>
          <a:ext cx="1219200" cy="361950"/>
        </a:xfrm>
        <a:prstGeom prst="rect">
          <a:avLst/>
        </a:prstGeom>
        <a:noFill/>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190500</xdr:colOff>
      <xdr:row>16</xdr:row>
      <xdr:rowOff>19050</xdr:rowOff>
    </xdr:from>
    <xdr:to>
      <xdr:col>0</xdr:col>
      <xdr:colOff>1060969</xdr:colOff>
      <xdr:row>21</xdr:row>
      <xdr:rowOff>38100</xdr:rowOff>
    </xdr:to>
    <xdr:pic>
      <xdr:nvPicPr>
        <xdr:cNvPr id="2" name="Imagen 1">
          <a:extLst>
            <a:ext uri="{FF2B5EF4-FFF2-40B4-BE49-F238E27FC236}">
              <a16:creationId xmlns:a16="http://schemas.microsoft.com/office/drawing/2014/main" id="{8667283D-D3E0-0AB9-AF33-9CBC422C606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0500" y="2286000"/>
          <a:ext cx="870469" cy="828675"/>
        </a:xfrm>
        <a:prstGeom prst="rect">
          <a:avLst/>
        </a:prstGeom>
        <a:noFill/>
        <a:ln>
          <a:noFill/>
        </a:ln>
      </xdr:spPr>
    </xdr:pic>
    <xdr:clientData/>
  </xdr:twoCellAnchor>
  <xdr:twoCellAnchor editAs="oneCell">
    <xdr:from>
      <xdr:col>1</xdr:col>
      <xdr:colOff>3152775</xdr:colOff>
      <xdr:row>18</xdr:row>
      <xdr:rowOff>95250</xdr:rowOff>
    </xdr:from>
    <xdr:to>
      <xdr:col>2</xdr:col>
      <xdr:colOff>899795</xdr:colOff>
      <xdr:row>22</xdr:row>
      <xdr:rowOff>85090</xdr:rowOff>
    </xdr:to>
    <xdr:pic>
      <xdr:nvPicPr>
        <xdr:cNvPr id="3" name="Imagen 2">
          <a:extLst>
            <a:ext uri="{FF2B5EF4-FFF2-40B4-BE49-F238E27FC236}">
              <a16:creationId xmlns:a16="http://schemas.microsoft.com/office/drawing/2014/main" id="{7989DE76-55AE-41B5-FCCE-DB236146B444}"/>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733925" y="3009900"/>
          <a:ext cx="966470" cy="637540"/>
        </a:xfrm>
        <a:prstGeom prst="rect">
          <a:avLst/>
        </a:prstGeom>
        <a:noFill/>
      </xdr:spPr>
    </xdr:pic>
    <xdr:clientData/>
  </xdr:twoCellAnchor>
  <xdr:twoCellAnchor editAs="oneCell">
    <xdr:from>
      <xdr:col>1</xdr:col>
      <xdr:colOff>1028700</xdr:colOff>
      <xdr:row>20</xdr:row>
      <xdr:rowOff>0</xdr:rowOff>
    </xdr:from>
    <xdr:to>
      <xdr:col>1</xdr:col>
      <xdr:colOff>2247900</xdr:colOff>
      <xdr:row>22</xdr:row>
      <xdr:rowOff>38100</xdr:rowOff>
    </xdr:to>
    <xdr:pic>
      <xdr:nvPicPr>
        <xdr:cNvPr id="4" name="Imagen 3">
          <a:extLst>
            <a:ext uri="{FF2B5EF4-FFF2-40B4-BE49-F238E27FC236}">
              <a16:creationId xmlns:a16="http://schemas.microsoft.com/office/drawing/2014/main" id="{CB0EDBD1-1D9F-2567-CBB5-A869D493810F}"/>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2609850" y="3238500"/>
          <a:ext cx="1219200" cy="361950"/>
        </a:xfrm>
        <a:prstGeom prst="rect">
          <a:avLst/>
        </a:prstGeom>
        <a:noFill/>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19050</xdr:colOff>
      <xdr:row>17</xdr:row>
      <xdr:rowOff>123825</xdr:rowOff>
    </xdr:from>
    <xdr:to>
      <xdr:col>2</xdr:col>
      <xdr:colOff>283845</xdr:colOff>
      <xdr:row>22</xdr:row>
      <xdr:rowOff>123825</xdr:rowOff>
    </xdr:to>
    <xdr:pic>
      <xdr:nvPicPr>
        <xdr:cNvPr id="2" name="Imagen 1">
          <a:extLst>
            <a:ext uri="{FF2B5EF4-FFF2-40B4-BE49-F238E27FC236}">
              <a16:creationId xmlns:a16="http://schemas.microsoft.com/office/drawing/2014/main" id="{B0EE37F0-E1E9-7546-7B66-4B62B20CBE8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52425" y="3362325"/>
          <a:ext cx="1150620" cy="809625"/>
        </a:xfrm>
        <a:prstGeom prst="rect">
          <a:avLst/>
        </a:prstGeom>
        <a:noFill/>
        <a:ln>
          <a:noFill/>
        </a:ln>
      </xdr:spPr>
    </xdr:pic>
    <xdr:clientData/>
  </xdr:twoCellAnchor>
  <xdr:twoCellAnchor editAs="oneCell">
    <xdr:from>
      <xdr:col>5</xdr:col>
      <xdr:colOff>1638300</xdr:colOff>
      <xdr:row>20</xdr:row>
      <xdr:rowOff>104775</xdr:rowOff>
    </xdr:from>
    <xdr:to>
      <xdr:col>7</xdr:col>
      <xdr:colOff>156845</xdr:colOff>
      <xdr:row>24</xdr:row>
      <xdr:rowOff>94615</xdr:rowOff>
    </xdr:to>
    <xdr:pic>
      <xdr:nvPicPr>
        <xdr:cNvPr id="3" name="Imagen 2">
          <a:extLst>
            <a:ext uri="{FF2B5EF4-FFF2-40B4-BE49-F238E27FC236}">
              <a16:creationId xmlns:a16="http://schemas.microsoft.com/office/drawing/2014/main" id="{90EC0205-C640-94EE-3F64-F0A5CD3EAF81}"/>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8201025" y="5610225"/>
          <a:ext cx="966470" cy="637540"/>
        </a:xfrm>
        <a:prstGeom prst="rect">
          <a:avLst/>
        </a:prstGeom>
        <a:noFill/>
      </xdr:spPr>
    </xdr:pic>
    <xdr:clientData/>
  </xdr:twoCellAnchor>
  <xdr:twoCellAnchor editAs="oneCell">
    <xdr:from>
      <xdr:col>3</xdr:col>
      <xdr:colOff>28575</xdr:colOff>
      <xdr:row>21</xdr:row>
      <xdr:rowOff>133350</xdr:rowOff>
    </xdr:from>
    <xdr:to>
      <xdr:col>3</xdr:col>
      <xdr:colOff>1247775</xdr:colOff>
      <xdr:row>24</xdr:row>
      <xdr:rowOff>9525</xdr:rowOff>
    </xdr:to>
    <xdr:pic>
      <xdr:nvPicPr>
        <xdr:cNvPr id="4" name="Imagen 3">
          <a:extLst>
            <a:ext uri="{FF2B5EF4-FFF2-40B4-BE49-F238E27FC236}">
              <a16:creationId xmlns:a16="http://schemas.microsoft.com/office/drawing/2014/main" id="{2BEBEA4E-3707-8CB2-1902-6AF7656D8023}"/>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4029075" y="5800725"/>
          <a:ext cx="1219200" cy="361950"/>
        </a:xfrm>
        <a:prstGeom prst="rect">
          <a:avLst/>
        </a:prstGeom>
        <a:noFill/>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76200</xdr:colOff>
      <xdr:row>116</xdr:row>
      <xdr:rowOff>28574</xdr:rowOff>
    </xdr:from>
    <xdr:to>
      <xdr:col>2</xdr:col>
      <xdr:colOff>95250</xdr:colOff>
      <xdr:row>120</xdr:row>
      <xdr:rowOff>152399</xdr:rowOff>
    </xdr:to>
    <xdr:pic>
      <xdr:nvPicPr>
        <xdr:cNvPr id="2" name="Imagen 1">
          <a:extLst>
            <a:ext uri="{FF2B5EF4-FFF2-40B4-BE49-F238E27FC236}">
              <a16:creationId xmlns:a16="http://schemas.microsoft.com/office/drawing/2014/main" id="{55FC6602-2B71-05CE-F44F-F78B76CED19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4825" y="19621499"/>
          <a:ext cx="923925" cy="771525"/>
        </a:xfrm>
        <a:prstGeom prst="rect">
          <a:avLst/>
        </a:prstGeom>
        <a:noFill/>
        <a:ln>
          <a:noFill/>
        </a:ln>
      </xdr:spPr>
    </xdr:pic>
    <xdr:clientData/>
  </xdr:twoCellAnchor>
  <xdr:twoCellAnchor editAs="oneCell">
    <xdr:from>
      <xdr:col>5</xdr:col>
      <xdr:colOff>781050</xdr:colOff>
      <xdr:row>118</xdr:row>
      <xdr:rowOff>47625</xdr:rowOff>
    </xdr:from>
    <xdr:to>
      <xdr:col>6</xdr:col>
      <xdr:colOff>947420</xdr:colOff>
      <xdr:row>122</xdr:row>
      <xdr:rowOff>37464</xdr:rowOff>
    </xdr:to>
    <xdr:pic>
      <xdr:nvPicPr>
        <xdr:cNvPr id="3" name="Imagen 2">
          <a:extLst>
            <a:ext uri="{FF2B5EF4-FFF2-40B4-BE49-F238E27FC236}">
              <a16:creationId xmlns:a16="http://schemas.microsoft.com/office/drawing/2014/main" id="{FFFB4A56-5D28-4117-AC36-F9898B81A326}"/>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8553450" y="19964400"/>
          <a:ext cx="966470" cy="637539"/>
        </a:xfrm>
        <a:prstGeom prst="rect">
          <a:avLst/>
        </a:prstGeom>
        <a:noFill/>
      </xdr:spPr>
    </xdr:pic>
    <xdr:clientData/>
  </xdr:twoCellAnchor>
  <xdr:twoCellAnchor editAs="oneCell">
    <xdr:from>
      <xdr:col>2</xdr:col>
      <xdr:colOff>3133725</xdr:colOff>
      <xdr:row>119</xdr:row>
      <xdr:rowOff>133350</xdr:rowOff>
    </xdr:from>
    <xdr:to>
      <xdr:col>3</xdr:col>
      <xdr:colOff>1152525</xdr:colOff>
      <xdr:row>122</xdr:row>
      <xdr:rowOff>9525</xdr:rowOff>
    </xdr:to>
    <xdr:pic>
      <xdr:nvPicPr>
        <xdr:cNvPr id="4" name="Imagen 3">
          <a:extLst>
            <a:ext uri="{FF2B5EF4-FFF2-40B4-BE49-F238E27FC236}">
              <a16:creationId xmlns:a16="http://schemas.microsoft.com/office/drawing/2014/main" id="{54949B41-357A-5DC1-5442-CFFFFFA7FF55}"/>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4467225" y="20212050"/>
          <a:ext cx="1219200" cy="361950"/>
        </a:xfrm>
        <a:prstGeom prst="rect">
          <a:avLst/>
        </a:prstGeom>
        <a:noFill/>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xdr:col>
      <xdr:colOff>85725</xdr:colOff>
      <xdr:row>13</xdr:row>
      <xdr:rowOff>76200</xdr:rowOff>
    </xdr:from>
    <xdr:to>
      <xdr:col>2</xdr:col>
      <xdr:colOff>400050</xdr:colOff>
      <xdr:row>18</xdr:row>
      <xdr:rowOff>152400</xdr:rowOff>
    </xdr:to>
    <xdr:pic>
      <xdr:nvPicPr>
        <xdr:cNvPr id="2" name="Imagen 1">
          <a:extLst>
            <a:ext uri="{FF2B5EF4-FFF2-40B4-BE49-F238E27FC236}">
              <a16:creationId xmlns:a16="http://schemas.microsoft.com/office/drawing/2014/main" id="{3FABE337-2A4A-29F6-A875-8E6ACF506FA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3875" y="2343150"/>
          <a:ext cx="1076325" cy="885825"/>
        </a:xfrm>
        <a:prstGeom prst="rect">
          <a:avLst/>
        </a:prstGeom>
        <a:noFill/>
        <a:ln>
          <a:noFill/>
        </a:ln>
      </xdr:spPr>
    </xdr:pic>
    <xdr:clientData/>
  </xdr:twoCellAnchor>
  <xdr:twoCellAnchor editAs="oneCell">
    <xdr:from>
      <xdr:col>6</xdr:col>
      <xdr:colOff>657225</xdr:colOff>
      <xdr:row>16</xdr:row>
      <xdr:rowOff>76200</xdr:rowOff>
    </xdr:from>
    <xdr:to>
      <xdr:col>8</xdr:col>
      <xdr:colOff>99695</xdr:colOff>
      <xdr:row>20</xdr:row>
      <xdr:rowOff>66040</xdr:rowOff>
    </xdr:to>
    <xdr:pic>
      <xdr:nvPicPr>
        <xdr:cNvPr id="3" name="Imagen 2">
          <a:extLst>
            <a:ext uri="{FF2B5EF4-FFF2-40B4-BE49-F238E27FC236}">
              <a16:creationId xmlns:a16="http://schemas.microsoft.com/office/drawing/2014/main" id="{2B04F433-5E6D-F2CA-4650-8C9804594708}"/>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543675" y="2990850"/>
          <a:ext cx="966470" cy="637540"/>
        </a:xfrm>
        <a:prstGeom prst="rect">
          <a:avLst/>
        </a:prstGeom>
        <a:noFill/>
      </xdr:spPr>
    </xdr:pic>
    <xdr:clientData/>
  </xdr:twoCellAnchor>
  <xdr:twoCellAnchor editAs="oneCell">
    <xdr:from>
      <xdr:col>3</xdr:col>
      <xdr:colOff>657225</xdr:colOff>
      <xdr:row>17</xdr:row>
      <xdr:rowOff>142875</xdr:rowOff>
    </xdr:from>
    <xdr:to>
      <xdr:col>5</xdr:col>
      <xdr:colOff>352425</xdr:colOff>
      <xdr:row>20</xdr:row>
      <xdr:rowOff>19050</xdr:rowOff>
    </xdr:to>
    <xdr:pic>
      <xdr:nvPicPr>
        <xdr:cNvPr id="4" name="Imagen 3">
          <a:extLst>
            <a:ext uri="{FF2B5EF4-FFF2-40B4-BE49-F238E27FC236}">
              <a16:creationId xmlns:a16="http://schemas.microsoft.com/office/drawing/2014/main" id="{0109E780-3A0E-C071-51DB-998D0FD81034}"/>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3933825" y="3057525"/>
          <a:ext cx="1219200" cy="361950"/>
        </a:xfrm>
        <a:prstGeom prst="rect">
          <a:avLst/>
        </a:prstGeom>
        <a:noFill/>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xdr:col>
      <xdr:colOff>228600</xdr:colOff>
      <xdr:row>146</xdr:row>
      <xdr:rowOff>9525</xdr:rowOff>
    </xdr:from>
    <xdr:to>
      <xdr:col>1</xdr:col>
      <xdr:colOff>1209675</xdr:colOff>
      <xdr:row>151</xdr:row>
      <xdr:rowOff>19050</xdr:rowOff>
    </xdr:to>
    <xdr:pic>
      <xdr:nvPicPr>
        <xdr:cNvPr id="2" name="Imagen 1">
          <a:extLst>
            <a:ext uri="{FF2B5EF4-FFF2-40B4-BE49-F238E27FC236}">
              <a16:creationId xmlns:a16="http://schemas.microsoft.com/office/drawing/2014/main" id="{C60AF00D-2319-BDF1-80F6-C5F507CE264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1025" y="22679025"/>
          <a:ext cx="981075" cy="819150"/>
        </a:xfrm>
        <a:prstGeom prst="rect">
          <a:avLst/>
        </a:prstGeom>
        <a:noFill/>
        <a:ln>
          <a:noFill/>
        </a:ln>
      </xdr:spPr>
    </xdr:pic>
    <xdr:clientData/>
  </xdr:twoCellAnchor>
  <xdr:twoCellAnchor editAs="oneCell">
    <xdr:from>
      <xdr:col>5</xdr:col>
      <xdr:colOff>895350</xdr:colOff>
      <xdr:row>148</xdr:row>
      <xdr:rowOff>95250</xdr:rowOff>
    </xdr:from>
    <xdr:to>
      <xdr:col>7</xdr:col>
      <xdr:colOff>4445</xdr:colOff>
      <xdr:row>152</xdr:row>
      <xdr:rowOff>85090</xdr:rowOff>
    </xdr:to>
    <xdr:pic>
      <xdr:nvPicPr>
        <xdr:cNvPr id="3" name="Imagen 2">
          <a:extLst>
            <a:ext uri="{FF2B5EF4-FFF2-40B4-BE49-F238E27FC236}">
              <a16:creationId xmlns:a16="http://schemas.microsoft.com/office/drawing/2014/main" id="{36FABEDA-BE98-1808-028E-B2AEA383D8DF}"/>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9010650" y="23412450"/>
          <a:ext cx="966470" cy="637540"/>
        </a:xfrm>
        <a:prstGeom prst="rect">
          <a:avLst/>
        </a:prstGeom>
        <a:noFill/>
      </xdr:spPr>
    </xdr:pic>
    <xdr:clientData/>
  </xdr:twoCellAnchor>
  <xdr:twoCellAnchor editAs="oneCell">
    <xdr:from>
      <xdr:col>2</xdr:col>
      <xdr:colOff>933450</xdr:colOff>
      <xdr:row>149</xdr:row>
      <xdr:rowOff>152400</xdr:rowOff>
    </xdr:from>
    <xdr:to>
      <xdr:col>3</xdr:col>
      <xdr:colOff>1200150</xdr:colOff>
      <xdr:row>152</xdr:row>
      <xdr:rowOff>28575</xdr:rowOff>
    </xdr:to>
    <xdr:pic>
      <xdr:nvPicPr>
        <xdr:cNvPr id="4" name="Imagen 3">
          <a:extLst>
            <a:ext uri="{FF2B5EF4-FFF2-40B4-BE49-F238E27FC236}">
              <a16:creationId xmlns:a16="http://schemas.microsoft.com/office/drawing/2014/main" id="{70B7CD5D-A147-08BB-B5A8-47B69B333F5F}"/>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4667250" y="23631525"/>
          <a:ext cx="1219200" cy="361950"/>
        </a:xfrm>
        <a:prstGeom prst="rect">
          <a:avLst/>
        </a:prstGeom>
        <a:noFill/>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xdr:col>
      <xdr:colOff>152400</xdr:colOff>
      <xdr:row>417</xdr:row>
      <xdr:rowOff>140447</xdr:rowOff>
    </xdr:from>
    <xdr:to>
      <xdr:col>1</xdr:col>
      <xdr:colOff>895350</xdr:colOff>
      <xdr:row>422</xdr:row>
      <xdr:rowOff>38100</xdr:rowOff>
    </xdr:to>
    <xdr:pic>
      <xdr:nvPicPr>
        <xdr:cNvPr id="2" name="Imagen 1">
          <a:extLst>
            <a:ext uri="{FF2B5EF4-FFF2-40B4-BE49-F238E27FC236}">
              <a16:creationId xmlns:a16="http://schemas.microsoft.com/office/drawing/2014/main" id="{E9BE294B-0D2C-7CE9-7051-080A1AA0530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04825" y="66853547"/>
          <a:ext cx="742950" cy="707278"/>
        </a:xfrm>
        <a:prstGeom prst="rect">
          <a:avLst/>
        </a:prstGeom>
        <a:noFill/>
        <a:ln>
          <a:noFill/>
        </a:ln>
      </xdr:spPr>
    </xdr:pic>
    <xdr:clientData/>
  </xdr:twoCellAnchor>
  <xdr:twoCellAnchor editAs="oneCell">
    <xdr:from>
      <xdr:col>7</xdr:col>
      <xdr:colOff>1000125</xdr:colOff>
      <xdr:row>419</xdr:row>
      <xdr:rowOff>95250</xdr:rowOff>
    </xdr:from>
    <xdr:to>
      <xdr:col>8</xdr:col>
      <xdr:colOff>909320</xdr:colOff>
      <xdr:row>423</xdr:row>
      <xdr:rowOff>85090</xdr:rowOff>
    </xdr:to>
    <xdr:pic>
      <xdr:nvPicPr>
        <xdr:cNvPr id="3" name="Imagen 2">
          <a:extLst>
            <a:ext uri="{FF2B5EF4-FFF2-40B4-BE49-F238E27FC236}">
              <a16:creationId xmlns:a16="http://schemas.microsoft.com/office/drawing/2014/main" id="{BA78B8AF-DB7C-A731-8C74-653E935B52E3}"/>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753225" y="67132200"/>
          <a:ext cx="966470" cy="637540"/>
        </a:xfrm>
        <a:prstGeom prst="rect">
          <a:avLst/>
        </a:prstGeom>
        <a:noFill/>
      </xdr:spPr>
    </xdr:pic>
    <xdr:clientData/>
  </xdr:twoCellAnchor>
  <xdr:twoCellAnchor editAs="oneCell">
    <xdr:from>
      <xdr:col>2</xdr:col>
      <xdr:colOff>933450</xdr:colOff>
      <xdr:row>421</xdr:row>
      <xdr:rowOff>9525</xdr:rowOff>
    </xdr:from>
    <xdr:to>
      <xdr:col>3</xdr:col>
      <xdr:colOff>1200150</xdr:colOff>
      <xdr:row>423</xdr:row>
      <xdr:rowOff>47625</xdr:rowOff>
    </xdr:to>
    <xdr:pic>
      <xdr:nvPicPr>
        <xdr:cNvPr id="4" name="Imagen 3">
          <a:extLst>
            <a:ext uri="{FF2B5EF4-FFF2-40B4-BE49-F238E27FC236}">
              <a16:creationId xmlns:a16="http://schemas.microsoft.com/office/drawing/2014/main" id="{0F7995E1-6DE4-CBB4-A98A-7303B67CEE16}"/>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4924425" y="68179950"/>
          <a:ext cx="1219200" cy="361950"/>
        </a:xfrm>
        <a:prstGeom prst="rect">
          <a:avLst/>
        </a:prstGeom>
        <a:noFill/>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xdr:col>
      <xdr:colOff>0</xdr:colOff>
      <xdr:row>400</xdr:row>
      <xdr:rowOff>0</xdr:rowOff>
    </xdr:from>
    <xdr:to>
      <xdr:col>1</xdr:col>
      <xdr:colOff>1150620</xdr:colOff>
      <xdr:row>406</xdr:row>
      <xdr:rowOff>123825</xdr:rowOff>
    </xdr:to>
    <xdr:pic>
      <xdr:nvPicPr>
        <xdr:cNvPr id="2" name="Imagen 1">
          <a:extLst>
            <a:ext uri="{FF2B5EF4-FFF2-40B4-BE49-F238E27FC236}">
              <a16:creationId xmlns:a16="http://schemas.microsoft.com/office/drawing/2014/main" id="{EE4AC797-6A25-D158-8E1A-15E9DD1A179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2900" y="73209150"/>
          <a:ext cx="1150620" cy="1095375"/>
        </a:xfrm>
        <a:prstGeom prst="rect">
          <a:avLst/>
        </a:prstGeom>
        <a:noFill/>
        <a:ln>
          <a:noFill/>
        </a:ln>
      </xdr:spPr>
    </xdr:pic>
    <xdr:clientData/>
  </xdr:twoCellAnchor>
  <xdr:twoCellAnchor editAs="oneCell">
    <xdr:from>
      <xdr:col>5</xdr:col>
      <xdr:colOff>676275</xdr:colOff>
      <xdr:row>405</xdr:row>
      <xdr:rowOff>47625</xdr:rowOff>
    </xdr:from>
    <xdr:to>
      <xdr:col>7</xdr:col>
      <xdr:colOff>42545</xdr:colOff>
      <xdr:row>409</xdr:row>
      <xdr:rowOff>37465</xdr:rowOff>
    </xdr:to>
    <xdr:pic>
      <xdr:nvPicPr>
        <xdr:cNvPr id="3" name="Imagen 2">
          <a:extLst>
            <a:ext uri="{FF2B5EF4-FFF2-40B4-BE49-F238E27FC236}">
              <a16:creationId xmlns:a16="http://schemas.microsoft.com/office/drawing/2014/main" id="{171FD4EE-8C37-E35F-69E3-896292461264}"/>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8001000" y="66779775"/>
          <a:ext cx="966470" cy="637540"/>
        </a:xfrm>
        <a:prstGeom prst="rect">
          <a:avLst/>
        </a:prstGeom>
        <a:noFill/>
      </xdr:spPr>
    </xdr:pic>
    <xdr:clientData/>
  </xdr:twoCellAnchor>
  <xdr:twoCellAnchor editAs="oneCell">
    <xdr:from>
      <xdr:col>2</xdr:col>
      <xdr:colOff>657225</xdr:colOff>
      <xdr:row>405</xdr:row>
      <xdr:rowOff>95250</xdr:rowOff>
    </xdr:from>
    <xdr:to>
      <xdr:col>3</xdr:col>
      <xdr:colOff>1143000</xdr:colOff>
      <xdr:row>407</xdr:row>
      <xdr:rowOff>133350</xdr:rowOff>
    </xdr:to>
    <xdr:pic>
      <xdr:nvPicPr>
        <xdr:cNvPr id="4" name="Imagen 3">
          <a:extLst>
            <a:ext uri="{FF2B5EF4-FFF2-40B4-BE49-F238E27FC236}">
              <a16:creationId xmlns:a16="http://schemas.microsoft.com/office/drawing/2014/main" id="{C3222477-BD75-6F47-D332-4A11FF12AB1E}"/>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3609975" y="66827400"/>
          <a:ext cx="1219200" cy="361950"/>
        </a:xfrm>
        <a:prstGeom prst="rect">
          <a:avLst/>
        </a:prstGeom>
        <a:noFill/>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xdr:col>
      <xdr:colOff>9525</xdr:colOff>
      <xdr:row>434</xdr:row>
      <xdr:rowOff>123825</xdr:rowOff>
    </xdr:from>
    <xdr:to>
      <xdr:col>1</xdr:col>
      <xdr:colOff>1160145</xdr:colOff>
      <xdr:row>439</xdr:row>
      <xdr:rowOff>142875</xdr:rowOff>
    </xdr:to>
    <xdr:pic>
      <xdr:nvPicPr>
        <xdr:cNvPr id="2" name="Imagen 1">
          <a:extLst>
            <a:ext uri="{FF2B5EF4-FFF2-40B4-BE49-F238E27FC236}">
              <a16:creationId xmlns:a16="http://schemas.microsoft.com/office/drawing/2014/main" id="{0E760F6D-D7F7-00A1-EE84-CB160199FE5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5275" y="75104625"/>
          <a:ext cx="1150620" cy="828675"/>
        </a:xfrm>
        <a:prstGeom prst="rect">
          <a:avLst/>
        </a:prstGeom>
        <a:noFill/>
        <a:ln>
          <a:noFill/>
        </a:ln>
      </xdr:spPr>
    </xdr:pic>
    <xdr:clientData/>
  </xdr:twoCellAnchor>
  <xdr:twoCellAnchor editAs="oneCell">
    <xdr:from>
      <xdr:col>7</xdr:col>
      <xdr:colOff>1057275</xdr:colOff>
      <xdr:row>438</xdr:row>
      <xdr:rowOff>28575</xdr:rowOff>
    </xdr:from>
    <xdr:to>
      <xdr:col>8</xdr:col>
      <xdr:colOff>852170</xdr:colOff>
      <xdr:row>442</xdr:row>
      <xdr:rowOff>18415</xdr:rowOff>
    </xdr:to>
    <xdr:pic>
      <xdr:nvPicPr>
        <xdr:cNvPr id="3" name="Imagen 2">
          <a:extLst>
            <a:ext uri="{FF2B5EF4-FFF2-40B4-BE49-F238E27FC236}">
              <a16:creationId xmlns:a16="http://schemas.microsoft.com/office/drawing/2014/main" id="{AFCE8A38-AF05-0762-F524-2122D1D29338}"/>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9429750" y="71447025"/>
          <a:ext cx="966470" cy="637540"/>
        </a:xfrm>
        <a:prstGeom prst="rect">
          <a:avLst/>
        </a:prstGeom>
        <a:noFill/>
      </xdr:spPr>
    </xdr:pic>
    <xdr:clientData/>
  </xdr:twoCellAnchor>
  <xdr:twoCellAnchor editAs="oneCell">
    <xdr:from>
      <xdr:col>3</xdr:col>
      <xdr:colOff>2419350</xdr:colOff>
      <xdr:row>438</xdr:row>
      <xdr:rowOff>152400</xdr:rowOff>
    </xdr:from>
    <xdr:to>
      <xdr:col>5</xdr:col>
      <xdr:colOff>514350</xdr:colOff>
      <xdr:row>441</xdr:row>
      <xdr:rowOff>28575</xdr:rowOff>
    </xdr:to>
    <xdr:pic>
      <xdr:nvPicPr>
        <xdr:cNvPr id="4" name="Imagen 3">
          <a:extLst>
            <a:ext uri="{FF2B5EF4-FFF2-40B4-BE49-F238E27FC236}">
              <a16:creationId xmlns:a16="http://schemas.microsoft.com/office/drawing/2014/main" id="{69C28304-2370-6B98-5EEE-D8EEE03F30B8}"/>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5505450" y="71570850"/>
          <a:ext cx="1219200" cy="361950"/>
        </a:xfrm>
        <a:prstGeom prst="rect">
          <a:avLst/>
        </a:prstGeom>
        <a:noFill/>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xdr:col>
      <xdr:colOff>216067</xdr:colOff>
      <xdr:row>91</xdr:row>
      <xdr:rowOff>28576</xdr:rowOff>
    </xdr:from>
    <xdr:to>
      <xdr:col>1</xdr:col>
      <xdr:colOff>1188620</xdr:colOff>
      <xdr:row>96</xdr:row>
      <xdr:rowOff>152328</xdr:rowOff>
    </xdr:to>
    <xdr:pic>
      <xdr:nvPicPr>
        <xdr:cNvPr id="2" name="Imagen 1">
          <a:extLst>
            <a:ext uri="{FF2B5EF4-FFF2-40B4-BE49-F238E27FC236}">
              <a16:creationId xmlns:a16="http://schemas.microsoft.com/office/drawing/2014/main" id="{275BEF84-99E0-8F5D-6A2B-2008805C175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1817" y="15268576"/>
          <a:ext cx="972553" cy="933377"/>
        </a:xfrm>
        <a:prstGeom prst="rect">
          <a:avLst/>
        </a:prstGeom>
        <a:noFill/>
        <a:ln>
          <a:noFill/>
        </a:ln>
      </xdr:spPr>
    </xdr:pic>
    <xdr:clientData/>
  </xdr:twoCellAnchor>
  <xdr:twoCellAnchor editAs="oneCell">
    <xdr:from>
      <xdr:col>7</xdr:col>
      <xdr:colOff>1800225</xdr:colOff>
      <xdr:row>94</xdr:row>
      <xdr:rowOff>97255</xdr:rowOff>
    </xdr:from>
    <xdr:to>
      <xdr:col>8</xdr:col>
      <xdr:colOff>947420</xdr:colOff>
      <xdr:row>98</xdr:row>
      <xdr:rowOff>93111</xdr:rowOff>
    </xdr:to>
    <xdr:pic>
      <xdr:nvPicPr>
        <xdr:cNvPr id="3" name="Imagen 2">
          <a:extLst>
            <a:ext uri="{FF2B5EF4-FFF2-40B4-BE49-F238E27FC236}">
              <a16:creationId xmlns:a16="http://schemas.microsoft.com/office/drawing/2014/main" id="{199421EB-15AD-2CCA-A504-D477BAEE8819}"/>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8458200" y="15823030"/>
          <a:ext cx="966470" cy="643556"/>
        </a:xfrm>
        <a:prstGeom prst="rect">
          <a:avLst/>
        </a:prstGeom>
        <a:noFill/>
      </xdr:spPr>
    </xdr:pic>
    <xdr:clientData/>
  </xdr:twoCellAnchor>
  <xdr:twoCellAnchor editAs="oneCell">
    <xdr:from>
      <xdr:col>4</xdr:col>
      <xdr:colOff>619125</xdr:colOff>
      <xdr:row>96</xdr:row>
      <xdr:rowOff>9525</xdr:rowOff>
    </xdr:from>
    <xdr:to>
      <xdr:col>6</xdr:col>
      <xdr:colOff>295275</xdr:colOff>
      <xdr:row>98</xdr:row>
      <xdr:rowOff>50633</xdr:rowOff>
    </xdr:to>
    <xdr:pic>
      <xdr:nvPicPr>
        <xdr:cNvPr id="4" name="Imagen 3">
          <a:extLst>
            <a:ext uri="{FF2B5EF4-FFF2-40B4-BE49-F238E27FC236}">
              <a16:creationId xmlns:a16="http://schemas.microsoft.com/office/drawing/2014/main" id="{25E3C0B2-20FB-8C18-338C-D157F884775E}"/>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4905375" y="16059150"/>
          <a:ext cx="1219200" cy="364958"/>
        </a:xfrm>
        <a:prstGeom prst="rect">
          <a:avLst/>
        </a:prstGeom>
        <a:noFill/>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xdr:col>
      <xdr:colOff>38100</xdr:colOff>
      <xdr:row>33</xdr:row>
      <xdr:rowOff>66675</xdr:rowOff>
    </xdr:from>
    <xdr:to>
      <xdr:col>1</xdr:col>
      <xdr:colOff>1188720</xdr:colOff>
      <xdr:row>40</xdr:row>
      <xdr:rowOff>19050</xdr:rowOff>
    </xdr:to>
    <xdr:pic>
      <xdr:nvPicPr>
        <xdr:cNvPr id="2" name="Imagen 1">
          <a:extLst>
            <a:ext uri="{FF2B5EF4-FFF2-40B4-BE49-F238E27FC236}">
              <a16:creationId xmlns:a16="http://schemas.microsoft.com/office/drawing/2014/main" id="{BDE2ED15-3EA6-0531-8329-B698C607B0E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5275" y="6067425"/>
          <a:ext cx="1150620" cy="1095375"/>
        </a:xfrm>
        <a:prstGeom prst="rect">
          <a:avLst/>
        </a:prstGeom>
        <a:noFill/>
        <a:ln>
          <a:noFill/>
        </a:ln>
      </xdr:spPr>
    </xdr:pic>
    <xdr:clientData/>
  </xdr:twoCellAnchor>
  <xdr:twoCellAnchor editAs="oneCell">
    <xdr:from>
      <xdr:col>7</xdr:col>
      <xdr:colOff>1162050</xdr:colOff>
      <xdr:row>37</xdr:row>
      <xdr:rowOff>114300</xdr:rowOff>
    </xdr:from>
    <xdr:to>
      <xdr:col>9</xdr:col>
      <xdr:colOff>128270</xdr:colOff>
      <xdr:row>41</xdr:row>
      <xdr:rowOff>104140</xdr:rowOff>
    </xdr:to>
    <xdr:pic>
      <xdr:nvPicPr>
        <xdr:cNvPr id="3" name="Imagen 2">
          <a:extLst>
            <a:ext uri="{FF2B5EF4-FFF2-40B4-BE49-F238E27FC236}">
              <a16:creationId xmlns:a16="http://schemas.microsoft.com/office/drawing/2014/main" id="{5F2F5E9E-9A71-DD81-4FAA-10637AC16C28}"/>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8048625" y="6610350"/>
          <a:ext cx="966470" cy="637540"/>
        </a:xfrm>
        <a:prstGeom prst="rect">
          <a:avLst/>
        </a:prstGeom>
        <a:noFill/>
      </xdr:spPr>
    </xdr:pic>
    <xdr:clientData/>
  </xdr:twoCellAnchor>
  <xdr:twoCellAnchor editAs="oneCell">
    <xdr:from>
      <xdr:col>3</xdr:col>
      <xdr:colOff>933450</xdr:colOff>
      <xdr:row>39</xdr:row>
      <xdr:rowOff>0</xdr:rowOff>
    </xdr:from>
    <xdr:to>
      <xdr:col>5</xdr:col>
      <xdr:colOff>628650</xdr:colOff>
      <xdr:row>41</xdr:row>
      <xdr:rowOff>38100</xdr:rowOff>
    </xdr:to>
    <xdr:pic>
      <xdr:nvPicPr>
        <xdr:cNvPr id="4" name="Imagen 3">
          <a:extLst>
            <a:ext uri="{FF2B5EF4-FFF2-40B4-BE49-F238E27FC236}">
              <a16:creationId xmlns:a16="http://schemas.microsoft.com/office/drawing/2014/main" id="{2922403D-9007-185F-52EF-1B8217EFABC9}"/>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4343400" y="6819900"/>
          <a:ext cx="1219200" cy="361950"/>
        </a:xfrm>
        <a:prstGeom prst="rect">
          <a:avLst/>
        </a:prstGeom>
        <a:noFill/>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xdr:col>
      <xdr:colOff>9922</xdr:colOff>
      <xdr:row>52</xdr:row>
      <xdr:rowOff>1</xdr:rowOff>
    </xdr:from>
    <xdr:to>
      <xdr:col>1</xdr:col>
      <xdr:colOff>1160542</xdr:colOff>
      <xdr:row>58</xdr:row>
      <xdr:rowOff>142876</xdr:rowOff>
    </xdr:to>
    <xdr:pic>
      <xdr:nvPicPr>
        <xdr:cNvPr id="2" name="Imagen 1">
          <a:extLst>
            <a:ext uri="{FF2B5EF4-FFF2-40B4-BE49-F238E27FC236}">
              <a16:creationId xmlns:a16="http://schemas.microsoft.com/office/drawing/2014/main" id="{6612572C-3F5C-C1F4-FF75-4B67DCDF00B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7266" y="14297423"/>
          <a:ext cx="1150620" cy="1095375"/>
        </a:xfrm>
        <a:prstGeom prst="rect">
          <a:avLst/>
        </a:prstGeom>
        <a:noFill/>
        <a:ln>
          <a:noFill/>
        </a:ln>
      </xdr:spPr>
    </xdr:pic>
    <xdr:clientData/>
  </xdr:twoCellAnchor>
  <xdr:twoCellAnchor editAs="oneCell">
    <xdr:from>
      <xdr:col>5</xdr:col>
      <xdr:colOff>2888226</xdr:colOff>
      <xdr:row>56</xdr:row>
      <xdr:rowOff>71693</xdr:rowOff>
    </xdr:from>
    <xdr:to>
      <xdr:col>7</xdr:col>
      <xdr:colOff>13970</xdr:colOff>
      <xdr:row>60</xdr:row>
      <xdr:rowOff>74233</xdr:rowOff>
    </xdr:to>
    <xdr:pic>
      <xdr:nvPicPr>
        <xdr:cNvPr id="3" name="Imagen 2">
          <a:extLst>
            <a:ext uri="{FF2B5EF4-FFF2-40B4-BE49-F238E27FC236}">
              <a16:creationId xmlns:a16="http://schemas.microsoft.com/office/drawing/2014/main" id="{15E9BBAA-D2BB-6E9E-60E0-6FFF082240CB}"/>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9565968" y="14820080"/>
          <a:ext cx="966470" cy="658024"/>
        </a:xfrm>
        <a:prstGeom prst="rect">
          <a:avLst/>
        </a:prstGeom>
        <a:noFill/>
      </xdr:spPr>
    </xdr:pic>
    <xdr:clientData/>
  </xdr:twoCellAnchor>
  <xdr:twoCellAnchor editAs="oneCell">
    <xdr:from>
      <xdr:col>3</xdr:col>
      <xdr:colOff>1741129</xdr:colOff>
      <xdr:row>57</xdr:row>
      <xdr:rowOff>133145</xdr:rowOff>
    </xdr:from>
    <xdr:to>
      <xdr:col>5</xdr:col>
      <xdr:colOff>192126</xdr:colOff>
      <xdr:row>60</xdr:row>
      <xdr:rowOff>13724</xdr:rowOff>
    </xdr:to>
    <xdr:pic>
      <xdr:nvPicPr>
        <xdr:cNvPr id="4" name="Imagen 3">
          <a:extLst>
            <a:ext uri="{FF2B5EF4-FFF2-40B4-BE49-F238E27FC236}">
              <a16:creationId xmlns:a16="http://schemas.microsoft.com/office/drawing/2014/main" id="{1996049C-5E56-7A6F-4B4F-84A8EDAB6CE6}"/>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5643306" y="15045403"/>
          <a:ext cx="1226562" cy="372192"/>
        </a:xfrm>
        <a:prstGeom prst="rect">
          <a:avLst/>
        </a:prstGeom>
        <a:noFill/>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xdr:col>
      <xdr:colOff>76200</xdr:colOff>
      <xdr:row>274</xdr:row>
      <xdr:rowOff>66675</xdr:rowOff>
    </xdr:from>
    <xdr:to>
      <xdr:col>1</xdr:col>
      <xdr:colOff>1104900</xdr:colOff>
      <xdr:row>279</xdr:row>
      <xdr:rowOff>19050</xdr:rowOff>
    </xdr:to>
    <xdr:pic>
      <xdr:nvPicPr>
        <xdr:cNvPr id="2" name="Imagen 1">
          <a:extLst>
            <a:ext uri="{FF2B5EF4-FFF2-40B4-BE49-F238E27FC236}">
              <a16:creationId xmlns:a16="http://schemas.microsoft.com/office/drawing/2014/main" id="{9955CD3B-F824-AFCB-8675-76A8D45944F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71475" y="44596050"/>
          <a:ext cx="1028700" cy="762000"/>
        </a:xfrm>
        <a:prstGeom prst="rect">
          <a:avLst/>
        </a:prstGeom>
        <a:noFill/>
        <a:ln>
          <a:noFill/>
        </a:ln>
      </xdr:spPr>
    </xdr:pic>
    <xdr:clientData/>
  </xdr:twoCellAnchor>
  <xdr:twoCellAnchor editAs="oneCell">
    <xdr:from>
      <xdr:col>5</xdr:col>
      <xdr:colOff>2647950</xdr:colOff>
      <xdr:row>276</xdr:row>
      <xdr:rowOff>142875</xdr:rowOff>
    </xdr:from>
    <xdr:to>
      <xdr:col>6</xdr:col>
      <xdr:colOff>956945</xdr:colOff>
      <xdr:row>280</xdr:row>
      <xdr:rowOff>132715</xdr:rowOff>
    </xdr:to>
    <xdr:pic>
      <xdr:nvPicPr>
        <xdr:cNvPr id="3" name="Imagen 2">
          <a:extLst>
            <a:ext uri="{FF2B5EF4-FFF2-40B4-BE49-F238E27FC236}">
              <a16:creationId xmlns:a16="http://schemas.microsoft.com/office/drawing/2014/main" id="{32E5FAB8-D6F5-9F7D-4948-7C87562B8FE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9315450" y="49206150"/>
          <a:ext cx="966470" cy="637540"/>
        </a:xfrm>
        <a:prstGeom prst="rect">
          <a:avLst/>
        </a:prstGeom>
        <a:noFill/>
      </xdr:spPr>
    </xdr:pic>
    <xdr:clientData/>
  </xdr:twoCellAnchor>
  <xdr:twoCellAnchor editAs="oneCell">
    <xdr:from>
      <xdr:col>3</xdr:col>
      <xdr:colOff>2247900</xdr:colOff>
      <xdr:row>278</xdr:row>
      <xdr:rowOff>28575</xdr:rowOff>
    </xdr:from>
    <xdr:to>
      <xdr:col>5</xdr:col>
      <xdr:colOff>352425</xdr:colOff>
      <xdr:row>280</xdr:row>
      <xdr:rowOff>66675</xdr:rowOff>
    </xdr:to>
    <xdr:pic>
      <xdr:nvPicPr>
        <xdr:cNvPr id="4" name="Imagen 3">
          <a:extLst>
            <a:ext uri="{FF2B5EF4-FFF2-40B4-BE49-F238E27FC236}">
              <a16:creationId xmlns:a16="http://schemas.microsoft.com/office/drawing/2014/main" id="{F77A0581-84E3-C17B-5DE7-7FBEF288EF9C}"/>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5800725" y="49415700"/>
          <a:ext cx="1219200" cy="361950"/>
        </a:xfrm>
        <a:prstGeom prst="rect">
          <a:avLst/>
        </a:prstGeom>
        <a:noFill/>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2</xdr:col>
      <xdr:colOff>1971675</xdr:colOff>
      <xdr:row>29</xdr:row>
      <xdr:rowOff>152400</xdr:rowOff>
    </xdr:from>
    <xdr:to>
      <xdr:col>3</xdr:col>
      <xdr:colOff>1171575</xdr:colOff>
      <xdr:row>32</xdr:row>
      <xdr:rowOff>28575</xdr:rowOff>
    </xdr:to>
    <xdr:pic>
      <xdr:nvPicPr>
        <xdr:cNvPr id="2" name="Imagen 1">
          <a:extLst>
            <a:ext uri="{FF2B5EF4-FFF2-40B4-BE49-F238E27FC236}">
              <a16:creationId xmlns:a16="http://schemas.microsoft.com/office/drawing/2014/main" id="{31C9928C-D74F-4E37-878E-4D35E6B267E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90900" y="2971800"/>
          <a:ext cx="1219200" cy="361950"/>
        </a:xfrm>
        <a:prstGeom prst="rect">
          <a:avLst/>
        </a:prstGeom>
        <a:noFill/>
      </xdr:spPr>
    </xdr:pic>
    <xdr:clientData/>
  </xdr:twoCellAnchor>
  <xdr:twoCellAnchor editAs="oneCell">
    <xdr:from>
      <xdr:col>1</xdr:col>
      <xdr:colOff>38100</xdr:colOff>
      <xdr:row>26</xdr:row>
      <xdr:rowOff>28575</xdr:rowOff>
    </xdr:from>
    <xdr:to>
      <xdr:col>2</xdr:col>
      <xdr:colOff>161925</xdr:colOff>
      <xdr:row>30</xdr:row>
      <xdr:rowOff>142875</xdr:rowOff>
    </xdr:to>
    <xdr:pic>
      <xdr:nvPicPr>
        <xdr:cNvPr id="3" name="Imagen 2">
          <a:extLst>
            <a:ext uri="{FF2B5EF4-FFF2-40B4-BE49-F238E27FC236}">
              <a16:creationId xmlns:a16="http://schemas.microsoft.com/office/drawing/2014/main" id="{2A73EB32-B1D8-4CEE-99AB-B6BB01B5ABEE}"/>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52450" y="3314700"/>
          <a:ext cx="1028700" cy="762000"/>
        </a:xfrm>
        <a:prstGeom prst="rect">
          <a:avLst/>
        </a:prstGeom>
        <a:noFill/>
        <a:ln>
          <a:noFill/>
        </a:ln>
      </xdr:spPr>
    </xdr:pic>
    <xdr:clientData/>
  </xdr:twoCellAnchor>
  <xdr:twoCellAnchor editAs="oneCell">
    <xdr:from>
      <xdr:col>6</xdr:col>
      <xdr:colOff>28575</xdr:colOff>
      <xdr:row>28</xdr:row>
      <xdr:rowOff>9525</xdr:rowOff>
    </xdr:from>
    <xdr:to>
      <xdr:col>6</xdr:col>
      <xdr:colOff>995045</xdr:colOff>
      <xdr:row>31</xdr:row>
      <xdr:rowOff>161290</xdr:rowOff>
    </xdr:to>
    <xdr:pic>
      <xdr:nvPicPr>
        <xdr:cNvPr id="4" name="Imagen 3">
          <a:extLst>
            <a:ext uri="{FF2B5EF4-FFF2-40B4-BE49-F238E27FC236}">
              <a16:creationId xmlns:a16="http://schemas.microsoft.com/office/drawing/2014/main" id="{90129E98-D511-4B66-AF2D-33C634267E97}"/>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43825" y="2667000"/>
          <a:ext cx="966470" cy="637540"/>
        </a:xfrm>
        <a:prstGeom prst="rect">
          <a:avLst/>
        </a:prstGeom>
        <a:noFill/>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8</xdr:col>
      <xdr:colOff>0</xdr:colOff>
      <xdr:row>13</xdr:row>
      <xdr:rowOff>19050</xdr:rowOff>
    </xdr:from>
    <xdr:to>
      <xdr:col>8</xdr:col>
      <xdr:colOff>966470</xdr:colOff>
      <xdr:row>17</xdr:row>
      <xdr:rowOff>8890</xdr:rowOff>
    </xdr:to>
    <xdr:pic>
      <xdr:nvPicPr>
        <xdr:cNvPr id="2" name="Imagen 1">
          <a:extLst>
            <a:ext uri="{FF2B5EF4-FFF2-40B4-BE49-F238E27FC236}">
              <a16:creationId xmlns:a16="http://schemas.microsoft.com/office/drawing/2014/main" id="{62F3FA9F-126B-4A11-BDDD-2BBDC778869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15325" y="3419475"/>
          <a:ext cx="966470" cy="637540"/>
        </a:xfrm>
        <a:prstGeom prst="rect">
          <a:avLst/>
        </a:prstGeom>
        <a:noFill/>
      </xdr:spPr>
    </xdr:pic>
    <xdr:clientData/>
  </xdr:twoCellAnchor>
  <xdr:twoCellAnchor editAs="oneCell">
    <xdr:from>
      <xdr:col>4</xdr:col>
      <xdr:colOff>57150</xdr:colOff>
      <xdr:row>14</xdr:row>
      <xdr:rowOff>123825</xdr:rowOff>
    </xdr:from>
    <xdr:to>
      <xdr:col>5</xdr:col>
      <xdr:colOff>514350</xdr:colOff>
      <xdr:row>17</xdr:row>
      <xdr:rowOff>0</xdr:rowOff>
    </xdr:to>
    <xdr:pic>
      <xdr:nvPicPr>
        <xdr:cNvPr id="3" name="Imagen 2">
          <a:extLst>
            <a:ext uri="{FF2B5EF4-FFF2-40B4-BE49-F238E27FC236}">
              <a16:creationId xmlns:a16="http://schemas.microsoft.com/office/drawing/2014/main" id="{C35BFDA8-1314-4288-86C1-36B0807A6E12}"/>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038725" y="3686175"/>
          <a:ext cx="1219200" cy="361950"/>
        </a:xfrm>
        <a:prstGeom prst="rect">
          <a:avLst/>
        </a:prstGeom>
        <a:noFill/>
      </xdr:spPr>
    </xdr:pic>
    <xdr:clientData/>
  </xdr:twoCellAnchor>
  <xdr:twoCellAnchor editAs="oneCell">
    <xdr:from>
      <xdr:col>1</xdr:col>
      <xdr:colOff>85725</xdr:colOff>
      <xdr:row>11</xdr:row>
      <xdr:rowOff>57150</xdr:rowOff>
    </xdr:from>
    <xdr:to>
      <xdr:col>2</xdr:col>
      <xdr:colOff>38100</xdr:colOff>
      <xdr:row>16</xdr:row>
      <xdr:rowOff>9525</xdr:rowOff>
    </xdr:to>
    <xdr:pic>
      <xdr:nvPicPr>
        <xdr:cNvPr id="4" name="Imagen 3">
          <a:extLst>
            <a:ext uri="{FF2B5EF4-FFF2-40B4-BE49-F238E27FC236}">
              <a16:creationId xmlns:a16="http://schemas.microsoft.com/office/drawing/2014/main" id="{0911A8BE-0499-4D63-B3EF-3D675A4215DB}"/>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628650" y="3133725"/>
          <a:ext cx="1028700" cy="762000"/>
        </a:xfrm>
        <a:prstGeom prst="rect">
          <a:avLst/>
        </a:prstGeom>
        <a:noFill/>
        <a:ln>
          <a:noFill/>
        </a:ln>
      </xdr:spPr>
    </xdr:pic>
    <xdr:clientData/>
  </xdr:twoCellAnchor>
</xdr:wsDr>
</file>

<file path=xl/drawings/drawing17.xml><?xml version="1.0" encoding="utf-8"?>
<xdr:wsDr xmlns:xdr="http://schemas.openxmlformats.org/drawingml/2006/spreadsheetDrawing" xmlns:a="http://schemas.openxmlformats.org/drawingml/2006/main">
  <xdr:twoCellAnchor>
    <xdr:from>
      <xdr:col>2</xdr:col>
      <xdr:colOff>879702</xdr:colOff>
      <xdr:row>568</xdr:row>
      <xdr:rowOff>116341</xdr:rowOff>
    </xdr:from>
    <xdr:to>
      <xdr:col>3</xdr:col>
      <xdr:colOff>1138237</xdr:colOff>
      <xdr:row>570</xdr:row>
      <xdr:rowOff>144917</xdr:rowOff>
    </xdr:to>
    <xdr:pic>
      <xdr:nvPicPr>
        <xdr:cNvPr id="2" name="Imagen 1">
          <a:extLst>
            <a:ext uri="{FF2B5EF4-FFF2-40B4-BE49-F238E27FC236}">
              <a16:creationId xmlns:a16="http://schemas.microsoft.com/office/drawing/2014/main" id="{F3DDC646-B589-69BC-D848-FC153265BD5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680052" y="92546941"/>
          <a:ext cx="1211035" cy="35242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647700</xdr:colOff>
      <xdr:row>567</xdr:row>
      <xdr:rowOff>152400</xdr:rowOff>
    </xdr:from>
    <xdr:to>
      <xdr:col>7</xdr:col>
      <xdr:colOff>67901</xdr:colOff>
      <xdr:row>571</xdr:row>
      <xdr:rowOff>145855</xdr:rowOff>
    </xdr:to>
    <xdr:pic>
      <xdr:nvPicPr>
        <xdr:cNvPr id="4" name="Imagen 3">
          <a:extLst>
            <a:ext uri="{FF2B5EF4-FFF2-40B4-BE49-F238E27FC236}">
              <a16:creationId xmlns:a16="http://schemas.microsoft.com/office/drawing/2014/main" id="{5802B651-4F80-B596-0C7E-D3F24A3ABF94}"/>
            </a:ext>
          </a:extLst>
        </xdr:cNvPr>
        <xdr:cNvPicPr>
          <a:picLocks noChangeAspect="1"/>
        </xdr:cNvPicPr>
      </xdr:nvPicPr>
      <xdr:blipFill>
        <a:blip xmlns:r="http://schemas.openxmlformats.org/officeDocument/2006/relationships" r:embed="rId2"/>
        <a:stretch>
          <a:fillRect/>
        </a:stretch>
      </xdr:blipFill>
      <xdr:spPr>
        <a:xfrm>
          <a:off x="7848600" y="92421075"/>
          <a:ext cx="963251" cy="641155"/>
        </a:xfrm>
        <a:prstGeom prst="rect">
          <a:avLst/>
        </a:prstGeom>
      </xdr:spPr>
    </xdr:pic>
    <xdr:clientData/>
  </xdr:twoCellAnchor>
  <xdr:twoCellAnchor editAs="oneCell">
    <xdr:from>
      <xdr:col>1</xdr:col>
      <xdr:colOff>51027</xdr:colOff>
      <xdr:row>563</xdr:row>
      <xdr:rowOff>34017</xdr:rowOff>
    </xdr:from>
    <xdr:to>
      <xdr:col>1</xdr:col>
      <xdr:colOff>1201647</xdr:colOff>
      <xdr:row>569</xdr:row>
      <xdr:rowOff>159883</xdr:rowOff>
    </xdr:to>
    <xdr:pic>
      <xdr:nvPicPr>
        <xdr:cNvPr id="5" name="Imagen 4">
          <a:extLst>
            <a:ext uri="{FF2B5EF4-FFF2-40B4-BE49-F238E27FC236}">
              <a16:creationId xmlns:a16="http://schemas.microsoft.com/office/drawing/2014/main" id="{928EC9FD-5BBD-A13F-E5F8-DF86ADA2A374}"/>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374197" y="84525870"/>
          <a:ext cx="1150620" cy="1095375"/>
        </a:xfrm>
        <a:prstGeom prst="rect">
          <a:avLst/>
        </a:prstGeom>
        <a:noFill/>
        <a:ln>
          <a:noFill/>
        </a:ln>
      </xdr:spPr>
    </xdr:pic>
    <xdr:clientData/>
  </xdr:twoCellAnchor>
</xdr:wsDr>
</file>

<file path=xl/drawings/drawing18.xml><?xml version="1.0" encoding="utf-8"?>
<xdr:wsDr xmlns:xdr="http://schemas.openxmlformats.org/drawingml/2006/spreadsheetDrawing" xmlns:a="http://schemas.openxmlformats.org/drawingml/2006/main">
  <xdr:twoCellAnchor editAs="oneCell">
    <xdr:from>
      <xdr:col>1</xdr:col>
      <xdr:colOff>76200</xdr:colOff>
      <xdr:row>14</xdr:row>
      <xdr:rowOff>9525</xdr:rowOff>
    </xdr:from>
    <xdr:to>
      <xdr:col>1</xdr:col>
      <xdr:colOff>1226820</xdr:colOff>
      <xdr:row>20</xdr:row>
      <xdr:rowOff>133350</xdr:rowOff>
    </xdr:to>
    <xdr:pic>
      <xdr:nvPicPr>
        <xdr:cNvPr id="2" name="Imagen 1">
          <a:extLst>
            <a:ext uri="{FF2B5EF4-FFF2-40B4-BE49-F238E27FC236}">
              <a16:creationId xmlns:a16="http://schemas.microsoft.com/office/drawing/2014/main" id="{59456CB2-DA3D-4685-8462-327F1717376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1975" y="2276475"/>
          <a:ext cx="1150620" cy="1095375"/>
        </a:xfrm>
        <a:prstGeom prst="rect">
          <a:avLst/>
        </a:prstGeom>
        <a:noFill/>
        <a:ln>
          <a:noFill/>
        </a:ln>
      </xdr:spPr>
    </xdr:pic>
    <xdr:clientData/>
  </xdr:twoCellAnchor>
  <xdr:twoCellAnchor editAs="oneCell">
    <xdr:from>
      <xdr:col>5</xdr:col>
      <xdr:colOff>47625</xdr:colOff>
      <xdr:row>19</xdr:row>
      <xdr:rowOff>9525</xdr:rowOff>
    </xdr:from>
    <xdr:to>
      <xdr:col>5</xdr:col>
      <xdr:colOff>1014095</xdr:colOff>
      <xdr:row>22</xdr:row>
      <xdr:rowOff>161290</xdr:rowOff>
    </xdr:to>
    <xdr:pic>
      <xdr:nvPicPr>
        <xdr:cNvPr id="3" name="Imagen 2">
          <a:extLst>
            <a:ext uri="{FF2B5EF4-FFF2-40B4-BE49-F238E27FC236}">
              <a16:creationId xmlns:a16="http://schemas.microsoft.com/office/drawing/2014/main" id="{C5198032-E5B4-45BC-F1C9-3CE4E85C3934}"/>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753225" y="2924175"/>
          <a:ext cx="966470" cy="637540"/>
        </a:xfrm>
        <a:prstGeom prst="rect">
          <a:avLst/>
        </a:prstGeom>
        <a:noFill/>
      </xdr:spPr>
    </xdr:pic>
    <xdr:clientData/>
  </xdr:twoCellAnchor>
  <xdr:twoCellAnchor editAs="oneCell">
    <xdr:from>
      <xdr:col>2</xdr:col>
      <xdr:colOff>1400175</xdr:colOff>
      <xdr:row>19</xdr:row>
      <xdr:rowOff>142875</xdr:rowOff>
    </xdr:from>
    <xdr:to>
      <xdr:col>3</xdr:col>
      <xdr:colOff>1162050</xdr:colOff>
      <xdr:row>22</xdr:row>
      <xdr:rowOff>19050</xdr:rowOff>
    </xdr:to>
    <xdr:pic>
      <xdr:nvPicPr>
        <xdr:cNvPr id="4" name="Imagen 3">
          <a:extLst>
            <a:ext uri="{FF2B5EF4-FFF2-40B4-BE49-F238E27FC236}">
              <a16:creationId xmlns:a16="http://schemas.microsoft.com/office/drawing/2014/main" id="{B90D2A86-29F8-FAA5-2DA8-9F0AC8D10BC5}"/>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4219575" y="3057525"/>
          <a:ext cx="1219200" cy="361950"/>
        </a:xfrm>
        <a:prstGeom prst="rect">
          <a:avLst/>
        </a:prstGeom>
        <a:noFill/>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D:\Usuarios\USUARIO\Downloads\Formatos%20para%20Informacion%20Financiera%20agosto%20(2).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D:\Usuarios\USUARIO\Downloads\Formatos%20para%20Informacion%20Financiera%20agosto%20(4).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Users/ADMINISTRACION/Downloads/Formatos%20para%20Informacion%20Financiera%20agosto%20Completa%20(1)%20(1).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Users/ADMINISTRACION/Downloads/Formatos%20para%20Informacion%20Financiera%20agosto%20Completa%20(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ISPONIBLE Bo"/>
      <sheetName val="ANTICIPOS "/>
      <sheetName val="Hoja1"/>
      <sheetName val="CLIENTES Bo"/>
      <sheetName val="INVENTARIO Bo"/>
      <sheetName val="ACTIVOS NO CORRIENTES Bo. (1)"/>
      <sheetName val="ACTIVOS NO CORRIENTES Bo. (2)"/>
      <sheetName val="ANTICIPO DE IMPUESTOS Bo"/>
      <sheetName val="OTROS DIFERIDOS"/>
      <sheetName val="OTROS ACTIVOS"/>
      <sheetName val="OTROS ACTIVOS Bo "/>
      <sheetName val="MAYOR 90 DIAS"/>
      <sheetName val="PROVEEDORES Bo."/>
      <sheetName val="OBLIG FINAN"/>
      <sheetName val="COSTOS Y GASTOS POR PAGAR B"/>
      <sheetName val="OBLIG LAB Bo."/>
      <sheetName val="APORTES Bo "/>
      <sheetName val=" IMPUESTOS X PAGAR Bo."/>
      <sheetName val="ANTICIPOS RECIBIDOS"/>
      <sheetName val="IMPUESTOS RTE FTE"/>
      <sheetName val="OBLIGACIONES LABORALES"/>
      <sheetName val="PARTICULARES"/>
      <sheetName val="SALARIOS"/>
      <sheetName val="CAPITAL Bo."/>
      <sheetName val="CONTRATOS LABORALES"/>
      <sheetName val="PROCESOS JUDICIALES EN CONTRA"/>
    </sheetNames>
    <sheetDataSet>
      <sheetData sheetId="0" refreshError="1">
        <row r="1">
          <cell r="A1" t="str">
            <v>LA NOTA COLOMBIA SAS</v>
          </cell>
          <cell r="B1">
            <v>0</v>
          </cell>
          <cell r="C1">
            <v>0</v>
          </cell>
          <cell r="D1">
            <v>0</v>
          </cell>
          <cell r="E1">
            <v>0</v>
          </cell>
          <cell r="F1">
            <v>0</v>
          </cell>
        </row>
        <row r="2">
          <cell r="A2" t="str">
            <v>NIT 901233167-1</v>
          </cell>
          <cell r="B2">
            <v>0</v>
          </cell>
          <cell r="C2">
            <v>0</v>
          </cell>
          <cell r="D2">
            <v>0</v>
          </cell>
          <cell r="E2">
            <v>0</v>
          </cell>
          <cell r="F2">
            <v>0</v>
          </cell>
        </row>
      </sheetData>
      <sheetData sheetId="1" refreshError="1"/>
      <sheetData sheetId="2" refreshError="1"/>
      <sheetData sheetId="3" refreshError="1"/>
      <sheetData sheetId="4" refreshError="1"/>
      <sheetData sheetId="5" refreshError="1"/>
      <sheetData sheetId="6" refreshError="1">
        <row r="364">
          <cell r="I364">
            <v>1873975037.2288833</v>
          </cell>
        </row>
        <row r="410">
          <cell r="I410">
            <v>72584867.580800012</v>
          </cell>
        </row>
      </sheetData>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ISPONIBLE Bo"/>
      <sheetName val="ANTICIPOS "/>
      <sheetName val="Hoja1"/>
      <sheetName val="CLIENTES Bo"/>
      <sheetName val="INVENTARIO Bo"/>
      <sheetName val="ACTIVOS NO CORRIENTES Bo. (1)"/>
      <sheetName val="ACTIVOS NO CORRIENTES Bo. (2)"/>
      <sheetName val="ANTICIPO DE IMPUESTOS Bo"/>
      <sheetName val="OTROS DIFERIDOS"/>
      <sheetName val="OTROS ACTIVOS"/>
      <sheetName val="OTROS ACTIVOS Bo "/>
      <sheetName val="MAYOR 90 DIAS"/>
      <sheetName val="PROVEEDORES Bo."/>
      <sheetName val="OBLIG FINAN"/>
      <sheetName val=" IMPUESTOS X PAGAR Bo."/>
      <sheetName val="COSTOS Y GASTOS POR PAGAR B"/>
      <sheetName val="APORTES Bo "/>
      <sheetName val="OBLIG LAB Bo."/>
      <sheetName val="ANTICIPOS RECIBIDOS"/>
      <sheetName val="IMPUESTOS RTE FTE"/>
      <sheetName val="OBLIGACIONES LABORALES"/>
      <sheetName val="PARTICULARES"/>
      <sheetName val="SALARIOS"/>
      <sheetName val="CAPITAL Bo."/>
      <sheetName val="CONTRATOS LABORALES"/>
      <sheetName val="PROCESOS JUDICIALES EN CONTRA"/>
    </sheetNames>
    <sheetDataSet>
      <sheetData sheetId="0">
        <row r="5">
          <cell r="F5" t="str">
            <v>Corte a 31 de Agosto de 2024</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ow r="2">
          <cell r="A2" t="str">
            <v>LA NOTA COLOMBIA SAS</v>
          </cell>
        </row>
        <row r="3">
          <cell r="A3" t="str">
            <v>NIT 901233167-1</v>
          </cell>
        </row>
      </sheetData>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ISPONIBLE Bo"/>
      <sheetName val="ANTICIPOS "/>
      <sheetName val="Hoja1"/>
      <sheetName val="CLIENTES Bo"/>
      <sheetName val="ANTICIPO DE IMPUESTOS Bo"/>
      <sheetName val="OTROS ACTIVOS Bo "/>
      <sheetName val="ACTIVOS DIFERIDOS"/>
      <sheetName val="INVENTARIO"/>
      <sheetName val="ACTIVOS NO CORRIENTES Bo."/>
      <sheetName val="MAYOR 90 DIAS"/>
      <sheetName val="ACTIVOS NO CORRIENTES Bo. (2)"/>
      <sheetName val="PROVEEDORES Bo."/>
      <sheetName val="OBLIG FINAN"/>
      <sheetName val="COSTOS Y GASTOS POR PAGAR B"/>
      <sheetName val="OBLIG LAB Bo."/>
      <sheetName val="APORTES Bo "/>
      <sheetName val=" IMPUESTOS X PAGAR Bo."/>
      <sheetName val="ANTICIPOS RECIBIDOS"/>
      <sheetName val="IMPUESTOS RTE FTE"/>
      <sheetName val="OBLIGACIONES LABORALES"/>
      <sheetName val="PARTICULARES"/>
      <sheetName val="SALARIOS"/>
      <sheetName val="CAPITAL Bo."/>
      <sheetName val="CONTRATOS LABORALES"/>
      <sheetName val="PROCESOS JUDICIALES EN CONTRA"/>
    </sheetNames>
    <sheetDataSet>
      <sheetData sheetId="0">
        <row r="1">
          <cell r="A1" t="str">
            <v>LA NOTA COLOMBIA SAS</v>
          </cell>
        </row>
        <row r="2">
          <cell r="A2" t="str">
            <v>NIT 901233167-1</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ISPONIBLE Bo"/>
      <sheetName val="ANTICIPOS "/>
      <sheetName val="Hoja1"/>
      <sheetName val="CLIENTES Bo"/>
      <sheetName val="ANTICIPO DE IMPUESTOS Bo"/>
      <sheetName val="OTROS ACTIVOS Bo "/>
      <sheetName val="ACTIVOS DIFERIDOS"/>
      <sheetName val="ACTIVOS NO CORRIENTES Bo."/>
      <sheetName val="MAYOR 90 DIAS"/>
      <sheetName val="ACTIVOS NO CORRIENTES Bo. (2)"/>
      <sheetName val="PROVEEDORES Bo."/>
      <sheetName val="OBLIG FINAN"/>
      <sheetName val="COSTOS Y GASTOS POR PAGAR B"/>
      <sheetName val="OBLIG LAB Bo."/>
      <sheetName val="APORTES Bo "/>
      <sheetName val=" IMPUESTOS X PAGAR Bo."/>
      <sheetName val="ANTICIPOS RECIBIDOS"/>
      <sheetName val="IMPUESTOS RTE FTE"/>
      <sheetName val="OBLIGACIONES LABORALES"/>
      <sheetName val="PARTICULARES"/>
      <sheetName val="SALARIOS"/>
      <sheetName val="CAPITAL Bo."/>
      <sheetName val="CONTRATOS LABORALES"/>
      <sheetName val="PROCESOS JUDICIALES EN CONTRA"/>
    </sheetNames>
    <sheetDataSet>
      <sheetData sheetId="0">
        <row r="1">
          <cell r="A1" t="str">
            <v>LA NOTA COLOMBIA SAS</v>
          </cell>
          <cell r="B1"/>
          <cell r="C1"/>
          <cell r="D1"/>
          <cell r="E1"/>
          <cell r="F1"/>
        </row>
        <row r="2">
          <cell r="A2" t="str">
            <v>NIT 901233167-1</v>
          </cell>
          <cell r="B2"/>
          <cell r="C2"/>
          <cell r="D2"/>
          <cell r="E2"/>
          <cell r="F2"/>
        </row>
        <row r="48">
          <cell r="A48" t="str">
            <v>Pedro Jose Calderon Rivas</v>
          </cell>
          <cell r="C48" t="str">
            <v>Leonel López Galindo</v>
          </cell>
          <cell r="E48" t="str">
            <v>Nilson Martinez  Ascanio</v>
          </cell>
        </row>
        <row r="49">
          <cell r="A49" t="str">
            <v>Representante Legal</v>
          </cell>
          <cell r="C49" t="str">
            <v>Contador</v>
          </cell>
          <cell r="E49" t="str">
            <v>Revisor Fiscal</v>
          </cell>
        </row>
        <row r="50">
          <cell r="A50" t="str">
            <v>C.E 1026034</v>
          </cell>
          <cell r="C50" t="str">
            <v>C.C. 79837280</v>
          </cell>
          <cell r="E50" t="str">
            <v>C.C. 13278139</v>
          </cell>
        </row>
        <row r="51">
          <cell r="C51" t="str">
            <v>T.P.112277-T</v>
          </cell>
          <cell r="E51" t="str">
            <v>T.P. 173932 T</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s://sucursalempresas.transaccionesbancolombia.com/SVE/control/ConsultaSaldoCarteraColectiva.movimientosDiarios?processInstanceId=90B726973435EA8963A3226150494E&amp;activityInstanceId=90B7269B328C12D5A3226141494E&amp;accountForDetail=0" TargetMode="External"/><Relationship Id="rId3" Type="http://schemas.openxmlformats.org/officeDocument/2006/relationships/hyperlink" Target="https://sucursalempresas.transaccionesbancolombia.com/SVE/control/DepositAccounts.detailsaving?processInstanceId=90B720D42925A9762CA3226150494E&amp;activityInstanceId=90B720D52A6CF609D9A3226141494E&amp;accountForDetail=1" TargetMode="External"/><Relationship Id="rId7" Type="http://schemas.openxmlformats.org/officeDocument/2006/relationships/hyperlink" Target="https://sucursalempresas.transaccionesbancolombia.com/SVE/control/ConsultaSaldoCarteraColectiva.movimientosDiarios?processInstanceId=90B726973435EA8963A3226150494E&amp;activityInstanceId=90B7269B328C12D5A3226141494E&amp;accountForDetail=0" TargetMode="External"/><Relationship Id="rId2" Type="http://schemas.openxmlformats.org/officeDocument/2006/relationships/hyperlink" Target="https://sucursalempresas.transaccionesbancolombia.com/SVE/control/DepositAccounts.detailsaving?processInstanceId=90B720D42925A9762CA3226150494E&amp;activityInstanceId=90B720D52A6CF609D9A3226141494E&amp;accountForDetail=0" TargetMode="External"/><Relationship Id="rId1" Type="http://schemas.openxmlformats.org/officeDocument/2006/relationships/hyperlink" Target="https://sucursalempresas.transaccionesbancolombia.com/SVE/control/DepositAccounts.detailchecking?processInstanceId=90B720D42925A9762CA3226150494E&amp;activityInstanceId=90B720D52A6CF609D9A3226141494E&amp;accountForDetail=4" TargetMode="External"/><Relationship Id="rId6" Type="http://schemas.openxmlformats.org/officeDocument/2006/relationships/hyperlink" Target="https://sucursalempresas.transaccionesbancolombia.com/SVE/control/ConsultaSaldoCarteraColectiva.movimientosDiarios?processInstanceId=90B726973435EA8963A3226150494E&amp;activityInstanceId=90B7269B328C12D5A3226141494E&amp;accountForDetail=0" TargetMode="External"/><Relationship Id="rId11" Type="http://schemas.openxmlformats.org/officeDocument/2006/relationships/drawing" Target="../drawings/drawing1.xml"/><Relationship Id="rId5" Type="http://schemas.openxmlformats.org/officeDocument/2006/relationships/hyperlink" Target="https://sucursalempresas.transaccionesbancolombia.com/SVE/control/DepositAccounts.detailsaving?processInstanceId=90B720D42925A9762CA3226150494E&amp;activityInstanceId=90B720D52A6CF609D9A3226141494E&amp;accountForDetail=6" TargetMode="External"/><Relationship Id="rId10" Type="http://schemas.openxmlformats.org/officeDocument/2006/relationships/printerSettings" Target="../printerSettings/printerSettings1.bin"/><Relationship Id="rId4" Type="http://schemas.openxmlformats.org/officeDocument/2006/relationships/hyperlink" Target="https://sucursalempresas.transaccionesbancolombia.com/SVE/control/DepositAccounts.detailsaving?processInstanceId=90B720D42925A9762CA3226150494E&amp;activityInstanceId=90B720D52A6CF609D9A3226141494E&amp;accountForDetail=2" TargetMode="External"/><Relationship Id="rId9" Type="http://schemas.openxmlformats.org/officeDocument/2006/relationships/hyperlink" Target="https://sucursalempresas.transaccionesbancolombia.com/SVE/control/ConsultaSaldoCarteraColectiva.movimientosDiarios?processInstanceId=90B726973435EA8963A3226150494E&amp;activityInstanceId=90B7269B328C12D5A3226141494E&amp;accountForDetail=0"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1.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2.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3.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4.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5.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6.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7.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8.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4.xml.rels><?xml version="1.0" encoding="UTF-8" standalone="yes"?>
<Relationships xmlns="http://schemas.openxmlformats.org/package/2006/relationships"><Relationship Id="rId2" Type="http://schemas.openxmlformats.org/officeDocument/2006/relationships/drawing" Target="../drawings/drawing17.xml"/><Relationship Id="rId1" Type="http://schemas.openxmlformats.org/officeDocument/2006/relationships/printerSettings" Target="../printerSettings/printerSettings20.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18.xml"/><Relationship Id="rId1" Type="http://schemas.openxmlformats.org/officeDocument/2006/relationships/printerSettings" Target="../printerSettings/printerSettings2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
    <tabColor rgb="FF92D050"/>
  </sheetPr>
  <dimension ref="A1:Q49"/>
  <sheetViews>
    <sheetView showGridLines="0" zoomScaleNormal="100" zoomScaleSheetLayoutView="96" workbookViewId="0">
      <pane ySplit="6" topLeftCell="A28" activePane="bottomLeft" state="frozen"/>
      <selection pane="bottomLeft" activeCell="E34" sqref="E34"/>
    </sheetView>
  </sheetViews>
  <sheetFormatPr baseColWidth="10" defaultColWidth="11.42578125" defaultRowHeight="12.75"/>
  <cols>
    <col min="1" max="1" width="7.5703125" style="484" customWidth="1"/>
    <col min="2" max="2" width="45.42578125" style="484" customWidth="1"/>
    <col min="3" max="3" width="16.7109375" style="484" customWidth="1"/>
    <col min="4" max="4" width="18.28515625" style="484" customWidth="1"/>
    <col min="5" max="5" width="14.28515625" style="538" customWidth="1"/>
    <col min="6" max="6" width="15.85546875" style="539" customWidth="1"/>
    <col min="7" max="7" width="15.85546875" style="484" customWidth="1"/>
    <col min="8" max="10" width="11.42578125" style="484"/>
    <col min="11" max="11" width="11.42578125" style="485"/>
    <col min="12" max="12" width="15" style="485" bestFit="1" customWidth="1"/>
    <col min="13" max="13" width="11.42578125" style="485"/>
    <col min="14" max="14" width="13.85546875" style="485" bestFit="1" customWidth="1"/>
    <col min="15" max="17" width="11.42578125" style="485"/>
    <col min="18" max="16384" width="11.42578125" style="484"/>
  </cols>
  <sheetData>
    <row r="1" spans="1:17">
      <c r="A1" s="1272" t="s">
        <v>610</v>
      </c>
      <c r="B1" s="1272"/>
      <c r="C1" s="1272"/>
      <c r="D1" s="1272"/>
      <c r="E1" s="1272"/>
      <c r="F1" s="1272"/>
      <c r="G1" s="486"/>
      <c r="H1" s="487"/>
      <c r="I1" s="487"/>
      <c r="J1" s="487"/>
      <c r="K1" s="487"/>
      <c r="L1" s="487"/>
      <c r="M1" s="487"/>
      <c r="N1" s="487"/>
    </row>
    <row r="2" spans="1:17">
      <c r="A2" s="1273" t="s">
        <v>611</v>
      </c>
      <c r="B2" s="1273"/>
      <c r="C2" s="1273"/>
      <c r="D2" s="1273"/>
      <c r="E2" s="1273"/>
      <c r="F2" s="1273"/>
      <c r="G2" s="488"/>
      <c r="H2" s="489"/>
      <c r="I2" s="489"/>
      <c r="J2" s="489"/>
      <c r="K2" s="489"/>
      <c r="L2" s="489"/>
      <c r="M2" s="489"/>
      <c r="N2" s="489"/>
    </row>
    <row r="3" spans="1:17">
      <c r="A3" s="486"/>
      <c r="B3" s="486"/>
      <c r="C3" s="486"/>
      <c r="D3" s="486"/>
      <c r="E3" s="526"/>
      <c r="F3" s="527"/>
      <c r="G3" s="488"/>
      <c r="H3" s="490"/>
      <c r="I3" s="490"/>
      <c r="J3" s="490"/>
      <c r="K3" s="491"/>
    </row>
    <row r="4" spans="1:17">
      <c r="A4" s="1271" t="s">
        <v>556</v>
      </c>
      <c r="B4" s="1271"/>
      <c r="C4" s="1271"/>
      <c r="D4" s="1271"/>
      <c r="E4" s="1271"/>
      <c r="F4" s="1271"/>
      <c r="G4" s="488"/>
    </row>
    <row r="5" spans="1:17">
      <c r="A5" s="492"/>
      <c r="B5" s="492"/>
      <c r="C5" s="492"/>
      <c r="D5" s="492"/>
      <c r="E5" s="528"/>
      <c r="F5" s="1002" t="s">
        <v>2313</v>
      </c>
      <c r="G5" s="488"/>
    </row>
    <row r="6" spans="1:17">
      <c r="A6" s="540" t="s">
        <v>364</v>
      </c>
      <c r="B6" s="540" t="s">
        <v>579</v>
      </c>
      <c r="C6" s="540" t="s">
        <v>37</v>
      </c>
      <c r="D6" s="540" t="s">
        <v>50</v>
      </c>
      <c r="E6" s="541" t="s">
        <v>31</v>
      </c>
      <c r="F6" s="541" t="s">
        <v>32</v>
      </c>
      <c r="G6" s="488"/>
    </row>
    <row r="7" spans="1:17">
      <c r="A7" s="493">
        <v>1</v>
      </c>
      <c r="B7" s="521" t="s">
        <v>1797</v>
      </c>
      <c r="C7" s="495" t="s">
        <v>1317</v>
      </c>
      <c r="D7" s="523"/>
      <c r="E7" s="1031">
        <v>8793201.4100000001</v>
      </c>
      <c r="F7" s="1108"/>
      <c r="G7" s="488"/>
      <c r="K7" s="494"/>
      <c r="L7" s="494"/>
      <c r="M7" s="494"/>
      <c r="N7" s="494"/>
      <c r="O7" s="494"/>
      <c r="P7" s="494"/>
      <c r="Q7" s="494"/>
    </row>
    <row r="8" spans="1:17">
      <c r="A8" s="493">
        <f>+A7+1</f>
        <v>2</v>
      </c>
      <c r="B8" s="521" t="s">
        <v>1798</v>
      </c>
      <c r="C8" s="495" t="s">
        <v>1317</v>
      </c>
      <c r="D8" s="523"/>
      <c r="E8" s="1031">
        <f>9588600+2100000</f>
        <v>11688600</v>
      </c>
      <c r="F8" s="1108"/>
      <c r="G8" s="488"/>
      <c r="K8" s="494"/>
      <c r="L8" s="494"/>
      <c r="M8" s="494"/>
      <c r="N8" s="494"/>
      <c r="O8" s="494"/>
      <c r="P8" s="494"/>
      <c r="Q8" s="494"/>
    </row>
    <row r="9" spans="1:17">
      <c r="A9" s="493">
        <f t="shared" ref="A9:A31" si="0">+A8+1</f>
        <v>3</v>
      </c>
      <c r="B9" s="521" t="s">
        <v>1799</v>
      </c>
      <c r="C9" s="495" t="s">
        <v>1317</v>
      </c>
      <c r="D9" s="523"/>
      <c r="E9" s="1031">
        <v>17193300</v>
      </c>
      <c r="F9" s="1108"/>
      <c r="G9" s="488"/>
      <c r="K9" s="494"/>
      <c r="L9" s="494"/>
      <c r="M9" s="494"/>
      <c r="N9" s="494"/>
      <c r="O9" s="494"/>
      <c r="P9" s="494"/>
      <c r="Q9" s="494"/>
    </row>
    <row r="10" spans="1:17">
      <c r="A10" s="493">
        <f t="shared" si="0"/>
        <v>4</v>
      </c>
      <c r="B10" s="521" t="s">
        <v>2043</v>
      </c>
      <c r="C10" s="495" t="s">
        <v>1317</v>
      </c>
      <c r="D10" s="523"/>
      <c r="E10" s="1031">
        <v>200000</v>
      </c>
      <c r="F10" s="1108"/>
      <c r="G10" s="488"/>
      <c r="K10" s="494"/>
      <c r="L10" s="494"/>
      <c r="M10" s="494"/>
      <c r="N10" s="494"/>
      <c r="O10" s="494"/>
      <c r="P10" s="494"/>
      <c r="Q10" s="494"/>
    </row>
    <row r="11" spans="1:17">
      <c r="A11" s="493">
        <f t="shared" si="0"/>
        <v>5</v>
      </c>
      <c r="B11" s="521" t="s">
        <v>2049</v>
      </c>
      <c r="C11" s="495" t="s">
        <v>1317</v>
      </c>
      <c r="D11" s="523"/>
      <c r="E11" s="1031">
        <v>200000</v>
      </c>
      <c r="F11" s="1108"/>
      <c r="G11" s="488"/>
      <c r="K11" s="494"/>
      <c r="L11" s="494"/>
      <c r="M11" s="494"/>
      <c r="N11" s="494"/>
      <c r="O11" s="494"/>
      <c r="P11" s="494"/>
      <c r="Q11" s="494"/>
    </row>
    <row r="12" spans="1:17">
      <c r="A12" s="493">
        <f t="shared" si="0"/>
        <v>6</v>
      </c>
      <c r="B12" s="521" t="s">
        <v>2044</v>
      </c>
      <c r="C12" s="495" t="s">
        <v>1317</v>
      </c>
      <c r="D12" s="523"/>
      <c r="E12" s="1031">
        <v>200000</v>
      </c>
      <c r="F12" s="1108"/>
      <c r="G12" s="488"/>
      <c r="K12" s="494"/>
      <c r="L12" s="494"/>
      <c r="M12" s="494"/>
      <c r="N12" s="494"/>
      <c r="O12" s="494"/>
      <c r="P12" s="494"/>
      <c r="Q12" s="494"/>
    </row>
    <row r="13" spans="1:17">
      <c r="A13" s="493">
        <f t="shared" si="0"/>
        <v>7</v>
      </c>
      <c r="B13" s="521" t="s">
        <v>2045</v>
      </c>
      <c r="C13" s="495" t="s">
        <v>1317</v>
      </c>
      <c r="D13" s="523"/>
      <c r="E13" s="1031">
        <v>200000</v>
      </c>
      <c r="F13" s="1108"/>
      <c r="G13" s="488"/>
      <c r="K13" s="494"/>
      <c r="L13" s="494"/>
      <c r="M13" s="494"/>
      <c r="N13" s="494"/>
      <c r="O13" s="494"/>
      <c r="P13" s="494"/>
      <c r="Q13" s="494"/>
    </row>
    <row r="14" spans="1:17">
      <c r="A14" s="493">
        <f t="shared" si="0"/>
        <v>8</v>
      </c>
      <c r="B14" s="521" t="s">
        <v>2046</v>
      </c>
      <c r="C14" s="495" t="s">
        <v>1317</v>
      </c>
      <c r="D14" s="523"/>
      <c r="E14" s="1031">
        <v>400000</v>
      </c>
      <c r="F14" s="1031"/>
      <c r="G14" s="488"/>
      <c r="K14" s="494"/>
      <c r="L14" s="494"/>
      <c r="M14" s="494"/>
      <c r="N14" s="494"/>
      <c r="O14" s="494"/>
      <c r="P14" s="494"/>
      <c r="Q14" s="494"/>
    </row>
    <row r="15" spans="1:17">
      <c r="A15" s="493">
        <f t="shared" si="0"/>
        <v>9</v>
      </c>
      <c r="B15" s="521" t="s">
        <v>2047</v>
      </c>
      <c r="C15" s="495" t="s">
        <v>1317</v>
      </c>
      <c r="D15" s="523"/>
      <c r="E15" s="1031">
        <v>200000</v>
      </c>
      <c r="F15" s="1031"/>
      <c r="G15" s="488"/>
      <c r="K15" s="494"/>
      <c r="L15" s="494"/>
      <c r="M15" s="494"/>
      <c r="N15" s="494"/>
      <c r="O15" s="494"/>
      <c r="P15" s="494"/>
      <c r="Q15" s="494"/>
    </row>
    <row r="16" spans="1:17">
      <c r="A16" s="493">
        <f t="shared" si="0"/>
        <v>10</v>
      </c>
      <c r="B16" s="521" t="s">
        <v>2048</v>
      </c>
      <c r="C16" s="495" t="s">
        <v>1317</v>
      </c>
      <c r="D16" s="523"/>
      <c r="E16" s="1031">
        <v>400000</v>
      </c>
      <c r="F16" s="1108"/>
      <c r="G16" s="488"/>
      <c r="K16" s="494"/>
      <c r="L16" s="494"/>
      <c r="M16" s="494"/>
      <c r="N16" s="494"/>
      <c r="O16" s="494"/>
      <c r="P16" s="494"/>
      <c r="Q16" s="494"/>
    </row>
    <row r="17" spans="1:17">
      <c r="A17" s="493">
        <f t="shared" si="0"/>
        <v>11</v>
      </c>
      <c r="B17" s="521" t="s">
        <v>317</v>
      </c>
      <c r="C17" s="495" t="s">
        <v>1263</v>
      </c>
      <c r="D17" s="523" t="s">
        <v>1266</v>
      </c>
      <c r="E17" s="1139">
        <v>2662707.33</v>
      </c>
      <c r="F17" s="1108"/>
      <c r="G17" s="488"/>
      <c r="K17" s="494"/>
      <c r="L17" s="494"/>
      <c r="M17" s="494"/>
      <c r="N17" s="494"/>
      <c r="O17" s="494"/>
      <c r="P17" s="494"/>
      <c r="Q17" s="494"/>
    </row>
    <row r="18" spans="1:17">
      <c r="A18" s="493">
        <f t="shared" si="0"/>
        <v>12</v>
      </c>
      <c r="B18" s="521" t="s">
        <v>317</v>
      </c>
      <c r="C18" s="495" t="s">
        <v>1263</v>
      </c>
      <c r="D18" s="523" t="s">
        <v>1267</v>
      </c>
      <c r="E18" s="1139">
        <v>76672.7</v>
      </c>
      <c r="F18" s="1108"/>
      <c r="G18" s="488"/>
      <c r="K18" s="494"/>
      <c r="L18" s="494"/>
      <c r="M18" s="494"/>
      <c r="N18" s="494"/>
      <c r="O18" s="494"/>
      <c r="P18" s="494"/>
      <c r="Q18" s="494"/>
    </row>
    <row r="19" spans="1:17">
      <c r="A19" s="493">
        <f t="shared" si="0"/>
        <v>13</v>
      </c>
      <c r="B19" s="521" t="s">
        <v>317</v>
      </c>
      <c r="C19" s="495" t="s">
        <v>1263</v>
      </c>
      <c r="D19" s="523" t="s">
        <v>1268</v>
      </c>
      <c r="E19" s="1139">
        <v>18511169.420000002</v>
      </c>
      <c r="F19" s="1108"/>
      <c r="G19" s="488"/>
      <c r="K19" s="494"/>
      <c r="L19" s="494"/>
      <c r="M19" s="494"/>
      <c r="N19" s="494"/>
      <c r="O19" s="494"/>
      <c r="P19" s="494"/>
      <c r="Q19" s="494"/>
    </row>
    <row r="20" spans="1:17">
      <c r="A20" s="493">
        <f t="shared" si="0"/>
        <v>14</v>
      </c>
      <c r="B20" s="521" t="s">
        <v>317</v>
      </c>
      <c r="C20" s="495" t="s">
        <v>1263</v>
      </c>
      <c r="D20" s="523" t="s">
        <v>1269</v>
      </c>
      <c r="E20" s="1139">
        <v>-34893726.049999997</v>
      </c>
      <c r="F20" s="1108"/>
      <c r="G20" s="488"/>
      <c r="K20" s="494"/>
      <c r="L20" s="494"/>
      <c r="M20" s="494"/>
      <c r="N20" s="494"/>
      <c r="O20" s="494"/>
      <c r="P20" s="494"/>
      <c r="Q20" s="494"/>
    </row>
    <row r="21" spans="1:17">
      <c r="A21" s="493">
        <f t="shared" si="0"/>
        <v>15</v>
      </c>
      <c r="B21" s="521" t="s">
        <v>1274</v>
      </c>
      <c r="C21" s="495" t="s">
        <v>1263</v>
      </c>
      <c r="D21" s="523">
        <v>67600102866</v>
      </c>
      <c r="E21" s="1031"/>
      <c r="F21" s="1140">
        <v>0.79</v>
      </c>
      <c r="G21" s="488"/>
      <c r="K21" s="494"/>
      <c r="L21" s="494"/>
      <c r="M21" s="494"/>
      <c r="N21" s="494"/>
      <c r="O21" s="494"/>
      <c r="P21" s="494"/>
      <c r="Q21" s="494"/>
    </row>
    <row r="22" spans="1:17">
      <c r="A22" s="493">
        <f t="shared" si="0"/>
        <v>16</v>
      </c>
      <c r="B22" s="521" t="s">
        <v>1272</v>
      </c>
      <c r="C22" s="495" t="s">
        <v>1264</v>
      </c>
      <c r="D22" s="523" t="s">
        <v>1278</v>
      </c>
      <c r="E22" s="1031"/>
      <c r="F22" s="1140">
        <v>1525</v>
      </c>
      <c r="G22" s="488"/>
      <c r="K22" s="494"/>
      <c r="L22" s="494"/>
      <c r="M22" s="494"/>
      <c r="N22" s="494"/>
      <c r="O22" s="494"/>
      <c r="P22" s="494"/>
      <c r="Q22" s="494"/>
    </row>
    <row r="23" spans="1:17">
      <c r="A23" s="493">
        <f t="shared" si="0"/>
        <v>17</v>
      </c>
      <c r="B23" s="521" t="s">
        <v>1276</v>
      </c>
      <c r="C23" s="495" t="s">
        <v>1264</v>
      </c>
      <c r="D23" s="523">
        <v>100813426104</v>
      </c>
      <c r="E23" s="1031"/>
      <c r="F23" s="1108">
        <v>0</v>
      </c>
      <c r="G23" s="488"/>
      <c r="K23" s="494"/>
      <c r="L23" s="494"/>
      <c r="M23" s="494"/>
      <c r="N23" s="494"/>
      <c r="O23" s="494"/>
      <c r="P23" s="494"/>
      <c r="Q23" s="494"/>
    </row>
    <row r="24" spans="1:17">
      <c r="A24" s="493">
        <f t="shared" si="0"/>
        <v>18</v>
      </c>
      <c r="B24" s="521" t="s">
        <v>1274</v>
      </c>
      <c r="C24" s="495" t="s">
        <v>1264</v>
      </c>
      <c r="D24" s="523">
        <v>67669988882</v>
      </c>
      <c r="E24" s="1031"/>
      <c r="F24" s="1108">
        <v>0.06</v>
      </c>
      <c r="G24" s="488"/>
      <c r="K24" s="494"/>
      <c r="L24" s="494"/>
      <c r="M24" s="494"/>
      <c r="N24" s="494"/>
      <c r="O24" s="494"/>
      <c r="P24" s="494"/>
      <c r="Q24" s="494"/>
    </row>
    <row r="25" spans="1:17">
      <c r="A25" s="493">
        <f t="shared" si="0"/>
        <v>19</v>
      </c>
      <c r="B25" s="521" t="s">
        <v>317</v>
      </c>
      <c r="C25" s="495" t="s">
        <v>1264</v>
      </c>
      <c r="D25" s="523" t="s">
        <v>1265</v>
      </c>
      <c r="E25" s="1031"/>
      <c r="F25" s="1140">
        <v>98.56</v>
      </c>
      <c r="G25" s="488"/>
      <c r="K25" s="494"/>
      <c r="L25" s="494"/>
      <c r="M25" s="494"/>
      <c r="N25" s="494"/>
      <c r="O25" s="494"/>
      <c r="P25" s="494"/>
      <c r="Q25" s="494"/>
    </row>
    <row r="26" spans="1:17">
      <c r="A26" s="493">
        <f t="shared" si="0"/>
        <v>20</v>
      </c>
      <c r="B26" s="521" t="s">
        <v>1277</v>
      </c>
      <c r="C26" s="495" t="s">
        <v>1264</v>
      </c>
      <c r="D26" s="523" t="s">
        <v>1279</v>
      </c>
      <c r="E26" s="1031"/>
      <c r="F26" s="1108">
        <v>45681286.039999999</v>
      </c>
      <c r="G26" s="488"/>
      <c r="K26" s="494"/>
      <c r="L26" s="494"/>
      <c r="M26" s="494"/>
      <c r="N26" s="494"/>
      <c r="O26" s="494"/>
      <c r="P26" s="494"/>
      <c r="Q26" s="494"/>
    </row>
    <row r="27" spans="1:17">
      <c r="A27" s="493">
        <f t="shared" si="0"/>
        <v>21</v>
      </c>
      <c r="B27" s="521" t="s">
        <v>969</v>
      </c>
      <c r="C27" s="495" t="s">
        <v>1264</v>
      </c>
      <c r="D27" s="523">
        <v>230103402206</v>
      </c>
      <c r="E27" s="1031"/>
      <c r="F27" s="1108">
        <v>0.13</v>
      </c>
      <c r="G27" s="488"/>
      <c r="K27" s="494"/>
      <c r="L27" s="494"/>
      <c r="M27" s="494"/>
      <c r="N27" s="494"/>
      <c r="O27" s="494"/>
      <c r="P27" s="494"/>
      <c r="Q27" s="494"/>
    </row>
    <row r="28" spans="1:17">
      <c r="A28" s="493">
        <f t="shared" si="0"/>
        <v>22</v>
      </c>
      <c r="B28" s="521" t="s">
        <v>969</v>
      </c>
      <c r="C28" s="495" t="s">
        <v>1264</v>
      </c>
      <c r="D28" s="523" t="s">
        <v>1800</v>
      </c>
      <c r="E28" s="1031"/>
      <c r="F28" s="1140">
        <v>1.23</v>
      </c>
      <c r="G28" s="488"/>
      <c r="K28" s="494"/>
      <c r="L28" s="494"/>
      <c r="M28" s="494"/>
      <c r="N28" s="494"/>
      <c r="O28" s="494"/>
      <c r="P28" s="494"/>
      <c r="Q28" s="494"/>
    </row>
    <row r="29" spans="1:17">
      <c r="A29" s="493">
        <f t="shared" si="0"/>
        <v>23</v>
      </c>
      <c r="B29" s="521" t="s">
        <v>1275</v>
      </c>
      <c r="C29" s="495" t="s">
        <v>1271</v>
      </c>
      <c r="D29" s="523">
        <v>607067600024745</v>
      </c>
      <c r="E29" s="1139">
        <v>480864.16</v>
      </c>
      <c r="F29" s="1031"/>
      <c r="G29" s="488"/>
      <c r="H29" s="1011"/>
      <c r="K29" s="494"/>
      <c r="L29" s="494"/>
      <c r="M29" s="494"/>
      <c r="N29" s="494"/>
      <c r="O29" s="494"/>
      <c r="P29" s="494"/>
      <c r="Q29" s="494"/>
    </row>
    <row r="30" spans="1:17">
      <c r="A30" s="493">
        <f t="shared" si="0"/>
        <v>24</v>
      </c>
      <c r="B30" s="521" t="s">
        <v>1273</v>
      </c>
      <c r="C30" s="495" t="s">
        <v>1271</v>
      </c>
      <c r="D30" s="523">
        <v>1001201006054</v>
      </c>
      <c r="E30" s="1139">
        <v>1313770.04</v>
      </c>
      <c r="F30" s="1108"/>
      <c r="G30" s="488"/>
      <c r="H30" s="1011"/>
      <c r="K30" s="494"/>
      <c r="L30" s="494"/>
      <c r="M30" s="494"/>
      <c r="N30" s="494"/>
      <c r="O30" s="494"/>
      <c r="P30" s="494"/>
      <c r="Q30" s="494"/>
    </row>
    <row r="31" spans="1:17">
      <c r="A31" s="493">
        <f t="shared" si="0"/>
        <v>25</v>
      </c>
      <c r="B31" s="521" t="s">
        <v>1270</v>
      </c>
      <c r="C31" s="495" t="s">
        <v>1271</v>
      </c>
      <c r="D31" s="523">
        <v>820000001340</v>
      </c>
      <c r="E31" s="1139">
        <v>4882709.2699999996</v>
      </c>
      <c r="F31" s="1108"/>
      <c r="G31" s="488"/>
      <c r="H31" s="1011"/>
      <c r="K31" s="494"/>
      <c r="L31" s="494"/>
      <c r="M31" s="494"/>
      <c r="N31" s="494"/>
      <c r="O31" s="494"/>
      <c r="P31" s="494"/>
      <c r="Q31" s="494"/>
    </row>
    <row r="32" spans="1:17">
      <c r="A32" s="496"/>
      <c r="B32" s="522"/>
      <c r="C32" s="497"/>
      <c r="D32" s="498"/>
      <c r="E32" s="529"/>
      <c r="F32" s="530"/>
      <c r="G32" s="499"/>
      <c r="K32" s="494"/>
      <c r="L32" s="494"/>
      <c r="M32" s="494"/>
      <c r="N32" s="494"/>
      <c r="O32" s="494"/>
      <c r="P32" s="494"/>
      <c r="Q32" s="494"/>
    </row>
    <row r="33" spans="1:17">
      <c r="A33" s="492"/>
      <c r="B33" s="483"/>
      <c r="C33" s="542" t="s">
        <v>2312</v>
      </c>
      <c r="D33" s="483"/>
      <c r="E33" s="637">
        <f>SUM(E7:E32)</f>
        <v>32509268.280000001</v>
      </c>
      <c r="F33" s="637">
        <f>SUM(F7:F32)</f>
        <v>45682911.809999995</v>
      </c>
      <c r="G33" s="546"/>
    </row>
    <row r="34" spans="1:17">
      <c r="A34" s="492"/>
      <c r="B34" s="483"/>
      <c r="C34" s="542" t="s">
        <v>2085</v>
      </c>
      <c r="D34" s="483"/>
      <c r="E34" s="637">
        <f>+E33+F33</f>
        <v>78192180.090000004</v>
      </c>
      <c r="F34" s="525"/>
      <c r="G34" s="546"/>
    </row>
    <row r="35" spans="1:17">
      <c r="A35" s="492"/>
      <c r="B35" s="500"/>
      <c r="C35" s="492"/>
      <c r="D35" s="501"/>
      <c r="E35" s="531"/>
      <c r="F35" s="525"/>
      <c r="G35" s="546"/>
    </row>
    <row r="36" spans="1:17" s="515" customFormat="1" ht="13.5" thickBot="1">
      <c r="A36" s="543"/>
      <c r="B36" s="543"/>
      <c r="C36" s="543" t="s">
        <v>65</v>
      </c>
      <c r="D36" s="544"/>
      <c r="E36" s="638">
        <f>+E34+'CLIENTES Bo'!J188+'INVENTARIO Bo'!C14+'ANTICIPO DE IMPUESTOS Bo'!J9+'ANTICIPO DE IMPUESTOS Bo'!J16+'OTROS ACTIVOS NO FINAN'!D114+'OTROS ACTIVOS'!I10+'ACTIVOS NO CORRIENTES Bo. (1)'!D143</f>
        <v>10044993404.59774</v>
      </c>
      <c r="F36" s="532"/>
      <c r="G36" s="546"/>
      <c r="K36" s="545"/>
      <c r="L36" s="545"/>
      <c r="M36" s="545"/>
      <c r="N36" s="545"/>
      <c r="O36" s="545"/>
      <c r="P36" s="545"/>
      <c r="Q36" s="545"/>
    </row>
    <row r="37" spans="1:17">
      <c r="A37" s="483"/>
      <c r="B37" s="483"/>
      <c r="C37" s="483"/>
      <c r="D37" s="483"/>
      <c r="E37" s="524"/>
      <c r="F37" s="525"/>
      <c r="G37" s="546"/>
    </row>
    <row r="38" spans="1:17">
      <c r="A38" s="483"/>
      <c r="B38" s="483"/>
      <c r="C38" s="483"/>
      <c r="D38" s="483"/>
      <c r="E38" s="524"/>
      <c r="F38" s="525"/>
      <c r="G38" s="546"/>
    </row>
    <row r="39" spans="1:17">
      <c r="A39" s="483"/>
      <c r="B39" s="483"/>
      <c r="C39" s="483"/>
      <c r="D39" s="483"/>
      <c r="E39" s="524"/>
      <c r="F39" s="525"/>
      <c r="G39" s="546"/>
    </row>
    <row r="40" spans="1:17">
      <c r="A40" s="483"/>
      <c r="B40" s="483"/>
      <c r="C40" s="483"/>
      <c r="D40" s="483"/>
      <c r="E40" s="524"/>
      <c r="F40" s="525"/>
      <c r="G40" s="483"/>
    </row>
    <row r="41" spans="1:17">
      <c r="A41" s="483"/>
      <c r="B41" s="483"/>
      <c r="C41" s="483"/>
      <c r="D41" s="483"/>
      <c r="E41" s="524"/>
      <c r="F41" s="525"/>
      <c r="G41" s="483"/>
    </row>
    <row r="42" spans="1:17">
      <c r="A42" s="483"/>
      <c r="B42" s="483"/>
      <c r="C42" s="483"/>
      <c r="D42" s="483"/>
      <c r="E42" s="524"/>
      <c r="F42" s="525"/>
      <c r="G42" s="483"/>
      <c r="H42" s="502"/>
    </row>
    <row r="43" spans="1:17">
      <c r="A43" s="503"/>
      <c r="B43" s="504"/>
      <c r="C43" s="505"/>
      <c r="D43" s="506"/>
      <c r="E43" s="532"/>
      <c r="F43" s="532"/>
      <c r="G43" s="506"/>
      <c r="H43" s="507"/>
      <c r="J43" s="508"/>
      <c r="K43" s="509"/>
      <c r="L43" s="509"/>
    </row>
    <row r="44" spans="1:17" s="515" customFormat="1">
      <c r="B44" s="511" t="s">
        <v>2036</v>
      </c>
      <c r="C44" s="510" t="s">
        <v>2037</v>
      </c>
      <c r="D44" s="511"/>
      <c r="E44" s="533" t="s">
        <v>2038</v>
      </c>
      <c r="F44" s="533"/>
      <c r="G44" s="511"/>
      <c r="H44" s="642"/>
      <c r="J44" s="643"/>
      <c r="K44" s="644"/>
      <c r="L44" s="644"/>
      <c r="M44" s="545"/>
      <c r="N44" s="545"/>
      <c r="O44" s="545"/>
      <c r="P44" s="545"/>
      <c r="Q44" s="545"/>
    </row>
    <row r="45" spans="1:17">
      <c r="B45" s="517" t="s">
        <v>13</v>
      </c>
      <c r="C45" s="976" t="s">
        <v>15</v>
      </c>
      <c r="D45" s="483"/>
      <c r="E45" s="525" t="s">
        <v>14</v>
      </c>
      <c r="F45" s="525"/>
      <c r="G45" s="483"/>
      <c r="H45" s="507"/>
      <c r="J45" s="508"/>
      <c r="K45" s="509"/>
      <c r="L45" s="509"/>
    </row>
    <row r="46" spans="1:17" s="515" customFormat="1">
      <c r="B46" s="640" t="s">
        <v>943</v>
      </c>
      <c r="C46" s="978" t="s">
        <v>948</v>
      </c>
      <c r="D46" s="640"/>
      <c r="E46" s="535" t="s">
        <v>946</v>
      </c>
      <c r="F46" s="534"/>
      <c r="G46" s="514"/>
      <c r="H46" s="642"/>
      <c r="J46" s="643"/>
      <c r="K46" s="644"/>
      <c r="L46" s="644"/>
      <c r="M46" s="545"/>
      <c r="N46" s="545"/>
      <c r="O46" s="545"/>
      <c r="P46" s="545"/>
      <c r="Q46" s="545"/>
    </row>
    <row r="47" spans="1:17" s="515" customFormat="1">
      <c r="A47" s="483"/>
      <c r="B47" s="483"/>
      <c r="C47" s="484" t="s">
        <v>947</v>
      </c>
      <c r="D47" s="518"/>
      <c r="E47" s="641" t="s">
        <v>945</v>
      </c>
      <c r="F47" s="533"/>
      <c r="G47" s="511"/>
      <c r="H47" s="642"/>
      <c r="J47" s="643"/>
      <c r="K47" s="644"/>
      <c r="L47" s="644"/>
      <c r="M47" s="545"/>
      <c r="N47" s="545"/>
      <c r="O47" s="545"/>
      <c r="P47" s="545"/>
      <c r="Q47" s="545"/>
    </row>
    <row r="48" spans="1:17">
      <c r="A48" s="517"/>
      <c r="B48" s="518"/>
      <c r="C48" s="518"/>
      <c r="D48" s="518"/>
      <c r="E48" s="524"/>
      <c r="F48" s="535"/>
      <c r="G48" s="518"/>
      <c r="H48" s="512"/>
      <c r="J48" s="513"/>
      <c r="K48" s="509"/>
      <c r="L48" s="509"/>
    </row>
    <row r="49" spans="1:12">
      <c r="A49" s="517"/>
      <c r="B49" s="517"/>
      <c r="C49" s="517"/>
      <c r="D49" s="483"/>
      <c r="E49" s="536"/>
      <c r="F49" s="537"/>
      <c r="G49" s="519"/>
      <c r="H49" s="520"/>
      <c r="J49" s="520"/>
      <c r="K49" s="509"/>
      <c r="L49" s="509"/>
    </row>
  </sheetData>
  <mergeCells count="3">
    <mergeCell ref="A4:F4"/>
    <mergeCell ref="A1:F1"/>
    <mergeCell ref="A2:F2"/>
  </mergeCells>
  <phoneticPr fontId="0" type="noConversion"/>
  <hyperlinks>
    <hyperlink ref="D25" r:id="rId1" display="https://sucursalempresas.transaccionesbancolombia.com/SVE/control/DepositAccounts.detailchecking?processInstanceId=90B720D42925A9762CA3226150494E&amp;activityInstanceId=90B720D52A6CF609D9A3226141494E&amp;accountForDetail=4"/>
    <hyperlink ref="D17" r:id="rId2" display="https://sucursalempresas.transaccionesbancolombia.com/SVE/control/DepositAccounts.detailsaving?processInstanceId=90B720D42925A9762CA3226150494E&amp;activityInstanceId=90B720D52A6CF609D9A3226141494E&amp;accountForDetail=0"/>
    <hyperlink ref="D18" r:id="rId3" display="https://sucursalempresas.transaccionesbancolombia.com/SVE/control/DepositAccounts.detailsaving?processInstanceId=90B720D42925A9762CA3226150494E&amp;activityInstanceId=90B720D52A6CF609D9A3226141494E&amp;accountForDetail=1"/>
    <hyperlink ref="D19" r:id="rId4" display="https://sucursalempresas.transaccionesbancolombia.com/SVE/control/DepositAccounts.detailsaving?processInstanceId=90B720D42925A9762CA3226150494E&amp;activityInstanceId=90B720D52A6CF609D9A3226141494E&amp;accountForDetail=2"/>
    <hyperlink ref="D20" r:id="rId5" display="https://sucursalempresas.transaccionesbancolombia.com/SVE/control/DepositAccounts.detailsaving?processInstanceId=90B720D42925A9762CA3226150494E&amp;activityInstanceId=90B720D52A6CF609D9A3226141494E&amp;accountForDetail=6"/>
    <hyperlink ref="B31" r:id="rId6" display="https://sucursalempresas.transaccionesbancolombia.com/SVE/control/ConsultaSaldoCarteraColectiva.movimientosDiarios?processInstanceId=90B726973435EA8963A3226150494E&amp;activityInstanceId=90B7269B328C12D5A3226141494E&amp;accountForDetail=0"/>
    <hyperlink ref="D31" r:id="rId7" display="https://sucursalempresas.transaccionesbancolombia.com/SVE/control/ConsultaSaldoCarteraColectiva.movimientosDiarios?processInstanceId=90B726973435EA8963A3226150494E&amp;activityInstanceId=90B7269B328C12D5A3226141494E&amp;accountForDetail=0"/>
    <hyperlink ref="B30" r:id="rId8" display="https://sucursalempresas.transaccionesbancolombia.com/SVE/control/ConsultaSaldoCarteraColectiva.movimientosDiarios?processInstanceId=90B726973435EA8963A3226150494E&amp;activityInstanceId=90B7269B328C12D5A3226141494E&amp;accountForDetail=0"/>
    <hyperlink ref="B29" r:id="rId9" display="https://sucursalempresas.transaccionesbancolombia.com/SVE/control/ConsultaSaldoCarteraColectiva.movimientosDiarios?processInstanceId=90B726973435EA8963A3226150494E&amp;activityInstanceId=90B7269B328C12D5A3226141494E&amp;accountForDetail=0"/>
  </hyperlinks>
  <printOptions horizontalCentered="1"/>
  <pageMargins left="0.6" right="0" top="0.51" bottom="0.98425196850393704" header="0.31496062992125984" footer="0.51181102362204722"/>
  <pageSetup paperSize="9" scale="80" orientation="landscape" r:id="rId10"/>
  <drawing r:id="rId1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2">
    <tabColor indexed="50"/>
  </sheetPr>
  <dimension ref="A1:AS90"/>
  <sheetViews>
    <sheetView view="pageLayout" topLeftCell="A8" zoomScale="70" zoomScaleNormal="75" zoomScaleSheetLayoutView="70" zoomScalePageLayoutView="70" workbookViewId="0">
      <selection activeCell="K11" sqref="K11"/>
    </sheetView>
  </sheetViews>
  <sheetFormatPr baseColWidth="10" defaultColWidth="11.42578125" defaultRowHeight="12.75"/>
  <cols>
    <col min="1" max="1" width="4.85546875" style="116" customWidth="1"/>
    <col min="2" max="2" width="14.85546875" style="178" customWidth="1"/>
    <col min="3" max="3" width="27.42578125" style="103" customWidth="1"/>
    <col min="4" max="4" width="24.85546875" style="102" customWidth="1"/>
    <col min="5" max="5" width="34.140625" style="102" customWidth="1"/>
    <col min="6" max="6" width="16.85546875" style="106" customWidth="1"/>
    <col min="7" max="7" width="12.7109375" style="119" customWidth="1"/>
    <col min="8" max="8" width="23.42578125" style="119" customWidth="1"/>
    <col min="9" max="9" width="18.7109375" style="103" bestFit="1" customWidth="1"/>
    <col min="10" max="10" width="18.7109375" style="119" bestFit="1" customWidth="1"/>
    <col min="11" max="11" width="18.7109375" style="120" bestFit="1" customWidth="1"/>
    <col min="12" max="12" width="18.85546875" style="122" customWidth="1"/>
    <col min="13" max="16384" width="11.42578125" style="103"/>
  </cols>
  <sheetData>
    <row r="1" spans="1:33" ht="12.75" customHeight="1">
      <c r="A1" s="1274" t="str">
        <f>+'DISPONIBLE Bo'!A1</f>
        <v>LA NOTA COLOMBIA SAS</v>
      </c>
      <c r="B1" s="1274"/>
      <c r="C1" s="1274"/>
      <c r="D1" s="1274"/>
      <c r="E1" s="1274"/>
      <c r="F1" s="1274"/>
      <c r="G1" s="1274"/>
      <c r="H1" s="1274"/>
      <c r="I1" s="1274"/>
      <c r="J1" s="1274"/>
      <c r="K1" s="1274"/>
      <c r="L1" s="1274"/>
    </row>
    <row r="2" spans="1:33" ht="13.5" customHeight="1">
      <c r="A2" s="1275" t="str">
        <f>+'DISPONIBLE Bo'!A2</f>
        <v>NIT 901233167-1</v>
      </c>
      <c r="B2" s="1275"/>
      <c r="C2" s="1275"/>
      <c r="D2" s="1275"/>
      <c r="E2" s="1275"/>
      <c r="F2" s="1275"/>
      <c r="G2" s="1275"/>
      <c r="H2" s="1275"/>
      <c r="I2" s="1275"/>
      <c r="J2" s="1275"/>
      <c r="K2" s="1275"/>
      <c r="L2" s="1275"/>
    </row>
    <row r="4" spans="1:33" ht="13.5" thickBot="1">
      <c r="B4" s="179"/>
      <c r="E4" s="155"/>
      <c r="F4" s="156"/>
      <c r="H4" s="153"/>
      <c r="I4" s="119"/>
      <c r="J4" s="173"/>
      <c r="K4" s="260"/>
      <c r="L4" s="103"/>
    </row>
    <row r="5" spans="1:33" ht="18.75" thickBot="1">
      <c r="A5" s="1276" t="s">
        <v>369</v>
      </c>
      <c r="B5" s="1277"/>
      <c r="C5" s="1277"/>
      <c r="D5" s="1277"/>
      <c r="E5" s="1277"/>
      <c r="F5" s="1277"/>
      <c r="G5" s="1277"/>
      <c r="H5" s="1277"/>
      <c r="I5" s="1277"/>
      <c r="J5" s="1277"/>
      <c r="K5" s="1277"/>
      <c r="L5" s="1277"/>
      <c r="M5" s="3"/>
      <c r="N5" s="3"/>
      <c r="O5" s="3"/>
      <c r="P5" s="3"/>
      <c r="Q5" s="3"/>
      <c r="R5" s="3"/>
      <c r="S5" s="3"/>
      <c r="T5" s="3"/>
      <c r="U5" s="3"/>
      <c r="V5" s="3"/>
      <c r="W5" s="3"/>
      <c r="X5" s="3"/>
      <c r="Y5" s="3"/>
      <c r="Z5" s="3"/>
      <c r="AA5" s="3"/>
      <c r="AB5" s="3"/>
      <c r="AC5" s="3"/>
      <c r="AD5" s="3"/>
      <c r="AE5" s="3"/>
      <c r="AF5" s="3"/>
      <c r="AG5" s="3"/>
    </row>
    <row r="6" spans="1:33" ht="13.5" thickBot="1">
      <c r="C6" s="117"/>
      <c r="D6" s="118"/>
      <c r="E6" s="118"/>
      <c r="I6" s="119"/>
      <c r="K6" s="103"/>
      <c r="L6" s="124"/>
    </row>
    <row r="7" spans="1:33" s="6" customFormat="1" ht="43.5" customHeight="1">
      <c r="A7" s="7" t="s">
        <v>17</v>
      </c>
      <c r="B7" s="181" t="s">
        <v>33</v>
      </c>
      <c r="C7" s="8" t="s">
        <v>34</v>
      </c>
      <c r="D7" s="8" t="s">
        <v>35</v>
      </c>
      <c r="E7" s="8" t="s">
        <v>36</v>
      </c>
      <c r="F7" s="16" t="s">
        <v>20</v>
      </c>
      <c r="G7" s="9" t="s">
        <v>361</v>
      </c>
      <c r="H7" s="10" t="s">
        <v>24</v>
      </c>
      <c r="I7" s="110" t="s">
        <v>25</v>
      </c>
      <c r="J7" s="110" t="s">
        <v>28</v>
      </c>
      <c r="K7" s="11" t="s">
        <v>27</v>
      </c>
      <c r="L7" s="12" t="s">
        <v>26</v>
      </c>
    </row>
    <row r="8" spans="1:33">
      <c r="A8" s="176">
        <v>1</v>
      </c>
      <c r="B8" s="151"/>
      <c r="C8" s="172"/>
      <c r="D8" s="172"/>
      <c r="E8" s="172"/>
      <c r="F8" s="150"/>
      <c r="G8" s="174"/>
      <c r="H8" s="172"/>
      <c r="I8" s="146"/>
      <c r="J8" s="161"/>
      <c r="K8" s="162"/>
      <c r="L8" s="174"/>
    </row>
    <row r="9" spans="1:33">
      <c r="A9" s="176">
        <v>2</v>
      </c>
      <c r="B9" s="151"/>
      <c r="C9" s="172"/>
      <c r="D9" s="132"/>
      <c r="E9" s="172"/>
      <c r="F9" s="150"/>
      <c r="G9" s="174"/>
      <c r="H9" s="172"/>
      <c r="I9" s="146"/>
      <c r="J9" s="161"/>
      <c r="K9" s="162"/>
      <c r="L9" s="174"/>
    </row>
    <row r="10" spans="1:33">
      <c r="B10" s="179"/>
      <c r="E10" s="155"/>
      <c r="F10" s="156"/>
      <c r="H10" s="153"/>
      <c r="I10" s="119"/>
      <c r="J10" s="173">
        <f>SUM(J8:J9)</f>
        <v>0</v>
      </c>
      <c r="K10" s="260">
        <f>SUM(K8:K9)</f>
        <v>0</v>
      </c>
      <c r="L10" s="103"/>
    </row>
    <row r="11" spans="1:33" ht="13.5" thickBot="1">
      <c r="B11" s="179"/>
      <c r="E11" s="155"/>
      <c r="F11" s="156"/>
      <c r="I11" s="153"/>
      <c r="K11" s="103"/>
      <c r="L11" s="156"/>
    </row>
    <row r="12" spans="1:33" ht="18.75" thickBot="1">
      <c r="A12" s="1276" t="s">
        <v>365</v>
      </c>
      <c r="B12" s="1277"/>
      <c r="C12" s="1277"/>
      <c r="D12" s="1277"/>
      <c r="E12" s="1277"/>
      <c r="F12" s="1277"/>
      <c r="G12" s="1277"/>
      <c r="H12" s="1277"/>
      <c r="I12" s="1277"/>
      <c r="J12" s="1277"/>
      <c r="K12" s="1277"/>
      <c r="L12" s="1277"/>
      <c r="M12" s="3"/>
      <c r="N12" s="3"/>
      <c r="O12" s="3"/>
      <c r="P12" s="3"/>
      <c r="Q12" s="3"/>
      <c r="R12" s="3"/>
      <c r="S12" s="3"/>
      <c r="T12" s="3"/>
      <c r="U12" s="3"/>
      <c r="V12" s="3"/>
      <c r="W12" s="3"/>
      <c r="X12" s="3"/>
      <c r="Y12" s="3"/>
      <c r="Z12" s="3"/>
      <c r="AA12" s="3"/>
      <c r="AB12" s="3"/>
      <c r="AC12" s="3"/>
      <c r="AD12" s="3"/>
      <c r="AE12" s="3"/>
      <c r="AF12" s="3"/>
      <c r="AG12" s="3"/>
    </row>
    <row r="13" spans="1:33" ht="16.5" thickBot="1">
      <c r="A13" s="171"/>
      <c r="B13" s="180"/>
      <c r="C13" s="171"/>
      <c r="D13" s="171"/>
      <c r="E13" s="171"/>
      <c r="F13" s="171"/>
      <c r="G13" s="171"/>
      <c r="H13" s="171"/>
      <c r="I13" s="171"/>
      <c r="J13" s="171"/>
      <c r="K13" s="171"/>
      <c r="L13" s="171"/>
      <c r="M13" s="3"/>
      <c r="N13" s="3"/>
      <c r="O13" s="3"/>
      <c r="P13" s="3"/>
      <c r="Q13" s="3"/>
      <c r="R13" s="3"/>
      <c r="S13" s="3"/>
      <c r="T13" s="3"/>
      <c r="U13" s="3"/>
      <c r="V13" s="3"/>
      <c r="W13" s="3"/>
      <c r="X13" s="3"/>
      <c r="Y13" s="3"/>
      <c r="Z13" s="3"/>
      <c r="AA13" s="3"/>
      <c r="AB13" s="3"/>
      <c r="AC13" s="3"/>
      <c r="AD13" s="3"/>
      <c r="AE13" s="3"/>
      <c r="AF13" s="3"/>
      <c r="AG13" s="3"/>
    </row>
    <row r="14" spans="1:33" s="6" customFormat="1" ht="43.5" customHeight="1">
      <c r="A14" s="7" t="s">
        <v>17</v>
      </c>
      <c r="B14" s="181" t="s">
        <v>33</v>
      </c>
      <c r="C14" s="8" t="s">
        <v>34</v>
      </c>
      <c r="D14" s="8" t="s">
        <v>35</v>
      </c>
      <c r="E14" s="8" t="s">
        <v>36</v>
      </c>
      <c r="F14" s="16" t="s">
        <v>20</v>
      </c>
      <c r="G14" s="9" t="s">
        <v>361</v>
      </c>
      <c r="H14" s="10" t="s">
        <v>24</v>
      </c>
      <c r="I14" s="110" t="s">
        <v>25</v>
      </c>
      <c r="J14" s="110" t="s">
        <v>28</v>
      </c>
      <c r="K14" s="11" t="s">
        <v>27</v>
      </c>
      <c r="L14" s="12" t="s">
        <v>26</v>
      </c>
    </row>
    <row r="15" spans="1:33">
      <c r="A15" s="176"/>
      <c r="B15" s="151"/>
      <c r="C15" s="172"/>
      <c r="D15" s="276"/>
      <c r="E15" s="172"/>
      <c r="F15" s="150"/>
      <c r="G15" s="174"/>
      <c r="H15" s="172"/>
      <c r="I15" s="146"/>
      <c r="J15" s="161"/>
      <c r="K15" s="162"/>
      <c r="L15" s="174"/>
    </row>
    <row r="16" spans="1:33">
      <c r="A16" s="176"/>
      <c r="B16" s="151"/>
      <c r="C16" s="172"/>
      <c r="D16" s="276"/>
      <c r="E16" s="172"/>
      <c r="F16" s="150"/>
      <c r="G16" s="174"/>
      <c r="H16" s="172"/>
      <c r="I16" s="146"/>
      <c r="J16" s="161"/>
      <c r="K16" s="162"/>
      <c r="L16" s="174"/>
    </row>
    <row r="17" spans="1:33">
      <c r="A17" s="176"/>
      <c r="B17" s="151"/>
      <c r="C17" s="172"/>
      <c r="D17" s="276"/>
      <c r="E17" s="172"/>
      <c r="F17" s="150"/>
      <c r="G17" s="174"/>
      <c r="H17" s="172"/>
      <c r="I17" s="146"/>
      <c r="J17" s="161"/>
      <c r="K17" s="162"/>
      <c r="L17" s="174"/>
    </row>
    <row r="18" spans="1:33">
      <c r="B18" s="179"/>
      <c r="E18" s="155"/>
      <c r="F18" s="156"/>
      <c r="H18" s="103"/>
      <c r="I18" s="156"/>
      <c r="J18" s="173">
        <f>SUM(J15:J17)</f>
        <v>0</v>
      </c>
      <c r="K18" s="185">
        <f>SUM(K15:K17)</f>
        <v>0</v>
      </c>
      <c r="L18" s="153"/>
    </row>
    <row r="19" spans="1:33" ht="13.5" thickBot="1">
      <c r="B19" s="179"/>
      <c r="E19" s="155"/>
      <c r="F19" s="156"/>
      <c r="I19" s="153"/>
      <c r="K19" s="103"/>
      <c r="L19" s="156"/>
    </row>
    <row r="20" spans="1:33" ht="18.75" thickBot="1">
      <c r="A20" s="1276" t="s">
        <v>366</v>
      </c>
      <c r="B20" s="1277"/>
      <c r="C20" s="1277"/>
      <c r="D20" s="1277"/>
      <c r="E20" s="1277"/>
      <c r="F20" s="1277"/>
      <c r="G20" s="1277"/>
      <c r="H20" s="1277"/>
      <c r="I20" s="1277"/>
      <c r="J20" s="1277"/>
      <c r="K20" s="1277"/>
      <c r="L20" s="1277"/>
      <c r="M20" s="3"/>
      <c r="N20" s="3"/>
      <c r="O20" s="3"/>
      <c r="P20" s="3"/>
      <c r="Q20" s="3"/>
      <c r="R20" s="3"/>
      <c r="S20" s="3"/>
      <c r="T20" s="3"/>
      <c r="U20" s="3"/>
      <c r="V20" s="3"/>
      <c r="W20" s="3"/>
      <c r="X20" s="3"/>
      <c r="Y20" s="3"/>
      <c r="Z20" s="3"/>
      <c r="AA20" s="3"/>
      <c r="AB20" s="3"/>
      <c r="AC20" s="3"/>
      <c r="AD20" s="3"/>
      <c r="AE20" s="3"/>
      <c r="AF20" s="3"/>
      <c r="AG20" s="3"/>
    </row>
    <row r="21" spans="1:33" ht="16.5" thickBot="1">
      <c r="A21" s="247"/>
      <c r="B21" s="171"/>
      <c r="C21" s="171"/>
      <c r="D21" s="171"/>
      <c r="E21" s="171"/>
      <c r="F21" s="171"/>
      <c r="G21" s="171"/>
      <c r="H21" s="171"/>
      <c r="I21" s="171"/>
      <c r="J21" s="171"/>
      <c r="K21" s="171"/>
      <c r="L21" s="171"/>
      <c r="M21" s="3"/>
      <c r="N21" s="3"/>
      <c r="O21" s="3"/>
      <c r="P21" s="3"/>
      <c r="Q21" s="3"/>
      <c r="R21" s="3"/>
      <c r="S21" s="3"/>
      <c r="T21" s="3"/>
      <c r="U21" s="3"/>
      <c r="V21" s="3"/>
      <c r="W21" s="3"/>
      <c r="X21" s="3"/>
      <c r="Y21" s="3"/>
      <c r="Z21" s="3"/>
      <c r="AA21" s="3"/>
      <c r="AB21" s="3"/>
      <c r="AC21" s="3"/>
      <c r="AD21" s="3"/>
      <c r="AE21" s="3"/>
      <c r="AF21" s="3"/>
      <c r="AG21" s="3"/>
    </row>
    <row r="22" spans="1:33" s="6" customFormat="1" ht="43.5" customHeight="1">
      <c r="A22" s="7" t="s">
        <v>17</v>
      </c>
      <c r="B22" s="181" t="s">
        <v>33</v>
      </c>
      <c r="C22" s="8" t="s">
        <v>34</v>
      </c>
      <c r="D22" s="8" t="s">
        <v>35</v>
      </c>
      <c r="E22" s="8" t="s">
        <v>36</v>
      </c>
      <c r="F22" s="16" t="s">
        <v>20</v>
      </c>
      <c r="G22" s="9" t="s">
        <v>361</v>
      </c>
      <c r="H22" s="10" t="s">
        <v>24</v>
      </c>
      <c r="I22" s="110" t="s">
        <v>25</v>
      </c>
      <c r="J22" s="110" t="s">
        <v>28</v>
      </c>
      <c r="K22" s="11" t="s">
        <v>27</v>
      </c>
      <c r="L22" s="12" t="s">
        <v>26</v>
      </c>
    </row>
    <row r="23" spans="1:33" ht="15">
      <c r="A23" s="176"/>
      <c r="B23" s="151"/>
      <c r="C23" s="172"/>
      <c r="D23" s="175"/>
      <c r="E23" s="258"/>
      <c r="F23" s="146"/>
      <c r="G23" s="174"/>
      <c r="H23" s="172"/>
      <c r="I23" s="146"/>
      <c r="J23" s="259"/>
      <c r="K23" s="194"/>
      <c r="L23" s="174"/>
      <c r="M23" s="3"/>
      <c r="N23" s="3"/>
      <c r="O23" s="3"/>
      <c r="P23" s="3"/>
      <c r="Q23" s="3"/>
      <c r="R23" s="3"/>
      <c r="S23" s="3"/>
      <c r="T23" s="3"/>
      <c r="U23" s="3"/>
      <c r="V23" s="3"/>
      <c r="W23" s="3"/>
      <c r="X23" s="3"/>
      <c r="Y23" s="3"/>
      <c r="Z23" s="3"/>
      <c r="AA23" s="3"/>
      <c r="AB23" s="3"/>
      <c r="AC23" s="3"/>
    </row>
    <row r="24" spans="1:33">
      <c r="H24" s="2" t="s">
        <v>16</v>
      </c>
      <c r="I24" s="111">
        <f>SUM(I23:I23)</f>
        <v>0</v>
      </c>
      <c r="J24" s="111">
        <f>SUM(J23:J23)</f>
        <v>0</v>
      </c>
      <c r="K24" s="184">
        <f>SUM(K23:K23)</f>
        <v>0</v>
      </c>
      <c r="L24" s="103"/>
    </row>
    <row r="25" spans="1:33" ht="13.5" thickBot="1">
      <c r="L25" s="152"/>
    </row>
    <row r="26" spans="1:33" ht="18.75" thickBot="1">
      <c r="A26" s="1276" t="s">
        <v>370</v>
      </c>
      <c r="B26" s="1277"/>
      <c r="C26" s="1277"/>
      <c r="D26" s="1277"/>
      <c r="E26" s="1277"/>
      <c r="F26" s="1277"/>
      <c r="G26" s="1277"/>
      <c r="H26" s="1277"/>
      <c r="I26" s="1277"/>
      <c r="J26" s="1277"/>
      <c r="K26" s="1277"/>
      <c r="L26" s="1277"/>
      <c r="M26" s="3"/>
      <c r="N26" s="3"/>
      <c r="O26" s="3"/>
      <c r="P26" s="3"/>
      <c r="Q26" s="3"/>
      <c r="R26" s="3"/>
      <c r="S26" s="3"/>
      <c r="T26" s="3"/>
      <c r="U26" s="3"/>
      <c r="V26" s="3"/>
      <c r="W26" s="3"/>
      <c r="X26" s="3"/>
      <c r="Y26" s="3"/>
      <c r="Z26" s="3"/>
      <c r="AA26" s="3"/>
      <c r="AB26" s="3"/>
      <c r="AC26" s="3"/>
      <c r="AD26" s="3"/>
      <c r="AE26" s="3"/>
      <c r="AF26" s="3"/>
      <c r="AG26" s="3"/>
    </row>
    <row r="27" spans="1:33" ht="16.5" thickBot="1">
      <c r="A27" s="171"/>
      <c r="B27" s="171"/>
      <c r="C27" s="171"/>
      <c r="D27" s="171"/>
      <c r="E27" s="171"/>
      <c r="F27" s="248"/>
      <c r="G27" s="171"/>
      <c r="H27" s="171"/>
      <c r="I27" s="171"/>
      <c r="J27" s="171"/>
      <c r="K27" s="171"/>
      <c r="L27" s="171"/>
      <c r="M27" s="3"/>
      <c r="N27" s="3"/>
      <c r="O27" s="3"/>
      <c r="P27" s="3"/>
      <c r="Q27" s="3"/>
      <c r="R27" s="3"/>
      <c r="S27" s="3"/>
      <c r="T27" s="3"/>
      <c r="U27" s="3"/>
      <c r="V27" s="3"/>
      <c r="W27" s="3"/>
      <c r="X27" s="3"/>
      <c r="Y27" s="3"/>
      <c r="Z27" s="3"/>
      <c r="AA27" s="3"/>
      <c r="AB27" s="3"/>
      <c r="AC27" s="3"/>
      <c r="AD27" s="3"/>
      <c r="AE27" s="3"/>
      <c r="AF27" s="3"/>
      <c r="AG27" s="3"/>
    </row>
    <row r="28" spans="1:33" ht="24">
      <c r="A28" s="7" t="s">
        <v>17</v>
      </c>
      <c r="B28" s="181" t="s">
        <v>33</v>
      </c>
      <c r="C28" s="8" t="s">
        <v>34</v>
      </c>
      <c r="D28" s="8" t="s">
        <v>35</v>
      </c>
      <c r="E28" s="8" t="s">
        <v>36</v>
      </c>
      <c r="F28" s="16" t="s">
        <v>20</v>
      </c>
      <c r="G28" s="10" t="s">
        <v>24</v>
      </c>
      <c r="H28" s="110" t="s">
        <v>25</v>
      </c>
      <c r="I28" s="110" t="s">
        <v>28</v>
      </c>
      <c r="J28" s="11" t="s">
        <v>27</v>
      </c>
      <c r="K28" s="12" t="s">
        <v>26</v>
      </c>
      <c r="L28" s="3"/>
      <c r="M28" s="3"/>
      <c r="N28" s="3"/>
      <c r="O28" s="3"/>
      <c r="P28" s="3"/>
      <c r="Q28" s="3"/>
      <c r="R28" s="3"/>
      <c r="S28" s="3"/>
      <c r="T28" s="3"/>
      <c r="U28" s="3"/>
      <c r="V28" s="3"/>
      <c r="W28" s="3"/>
      <c r="X28" s="3"/>
      <c r="Y28" s="3"/>
      <c r="Z28" s="3"/>
      <c r="AA28" s="3"/>
      <c r="AB28" s="3"/>
      <c r="AC28" s="3"/>
    </row>
    <row r="29" spans="1:33">
      <c r="A29" s="176">
        <v>1</v>
      </c>
      <c r="B29" s="261"/>
      <c r="C29" s="61"/>
      <c r="D29" s="81"/>
      <c r="E29" s="81"/>
      <c r="F29" s="146"/>
      <c r="G29" s="172"/>
      <c r="H29" s="105"/>
      <c r="I29" s="262"/>
      <c r="J29" s="194"/>
      <c r="K29" s="174"/>
      <c r="L29" s="103"/>
    </row>
    <row r="30" spans="1:33">
      <c r="B30" s="116"/>
      <c r="G30" s="2" t="s">
        <v>16</v>
      </c>
      <c r="H30" s="168">
        <f>SUM(H29:H29)</f>
        <v>0</v>
      </c>
      <c r="I30" s="187">
        <f>+H30</f>
        <v>0</v>
      </c>
      <c r="J30" s="44">
        <f>SUM(J29:J29)</f>
        <v>0</v>
      </c>
      <c r="K30" s="103"/>
      <c r="L30" s="103"/>
    </row>
    <row r="31" spans="1:33">
      <c r="B31" s="116"/>
      <c r="G31" s="120"/>
      <c r="H31" s="152"/>
      <c r="I31" s="245"/>
      <c r="J31" s="246"/>
      <c r="K31" s="103"/>
      <c r="L31" s="103"/>
    </row>
    <row r="32" spans="1:33">
      <c r="G32" s="120"/>
      <c r="H32" s="152"/>
      <c r="I32" s="186"/>
      <c r="J32" s="188"/>
      <c r="K32" s="103"/>
      <c r="L32" s="103"/>
    </row>
    <row r="33" spans="1:13">
      <c r="D33" s="277"/>
      <c r="G33" s="2" t="s">
        <v>367</v>
      </c>
      <c r="H33" s="152"/>
      <c r="I33" s="187">
        <f>+J10+J18+J24+I30</f>
        <v>0</v>
      </c>
      <c r="J33" s="44" t="e">
        <f>+I33/I35</f>
        <v>#REF!</v>
      </c>
      <c r="K33" s="183"/>
      <c r="L33" s="103"/>
    </row>
    <row r="34" spans="1:13" ht="13.5" thickBot="1">
      <c r="C34" s="1"/>
      <c r="D34" s="278"/>
      <c r="G34" s="120"/>
      <c r="H34" s="152"/>
      <c r="I34" s="177"/>
      <c r="J34" s="246"/>
      <c r="K34" s="103"/>
      <c r="L34" s="103"/>
    </row>
    <row r="35" spans="1:13" ht="13.5" thickTop="1">
      <c r="A35" s="23"/>
      <c r="B35" s="279"/>
      <c r="C35" s="20"/>
      <c r="D35" s="280"/>
      <c r="G35" s="2" t="s">
        <v>29</v>
      </c>
      <c r="H35" s="120"/>
      <c r="I35" s="111" t="e">
        <f>+'DISPONIBLE Bo'!#REF!</f>
        <v>#REF!</v>
      </c>
      <c r="J35" s="44"/>
      <c r="K35" s="103"/>
      <c r="L35" s="103"/>
    </row>
    <row r="36" spans="1:13" ht="17.25" customHeight="1">
      <c r="A36" s="115"/>
      <c r="B36" s="279"/>
      <c r="C36" s="281"/>
      <c r="D36" s="282"/>
      <c r="H36" s="103"/>
      <c r="I36" s="119"/>
      <c r="J36" s="120"/>
      <c r="K36" s="122"/>
      <c r="L36" s="123"/>
    </row>
    <row r="37" spans="1:13">
      <c r="C37" s="1"/>
      <c r="D37" s="278"/>
      <c r="H37" s="103"/>
      <c r="I37" s="119"/>
      <c r="J37" s="120"/>
      <c r="K37" s="122"/>
      <c r="L37" s="208"/>
    </row>
    <row r="44" spans="1:13" ht="14.25" customHeight="1">
      <c r="A44" s="20" t="s">
        <v>10</v>
      </c>
      <c r="B44" s="103"/>
      <c r="C44" s="21"/>
      <c r="D44" s="20" t="s">
        <v>11</v>
      </c>
      <c r="E44" s="103"/>
      <c r="G44" s="103" t="s">
        <v>12</v>
      </c>
      <c r="H44" s="121"/>
      <c r="I44" s="1"/>
      <c r="J44" s="2"/>
    </row>
    <row r="45" spans="1:13" s="1" customFormat="1">
      <c r="A45" s="23" t="s">
        <v>13</v>
      </c>
      <c r="B45" s="103"/>
      <c r="C45" s="24"/>
      <c r="D45" s="23" t="s">
        <v>14</v>
      </c>
      <c r="E45" s="103"/>
      <c r="F45" s="106"/>
      <c r="G45" s="1" t="s">
        <v>15</v>
      </c>
      <c r="H45" s="121"/>
      <c r="I45" s="103"/>
      <c r="J45" s="120"/>
      <c r="K45" s="23"/>
      <c r="L45" s="163"/>
      <c r="M45" s="23"/>
    </row>
    <row r="46" spans="1:13">
      <c r="A46" s="103" t="e">
        <f>+'DISPONIBLE Bo'!#REF!</f>
        <v>#REF!</v>
      </c>
      <c r="B46" s="103"/>
      <c r="C46" s="21"/>
      <c r="D46" s="103" t="e">
        <f>+'DISPONIBLE Bo'!#REF!</f>
        <v>#REF!</v>
      </c>
      <c r="E46" s="103"/>
      <c r="G46" s="103">
        <f>+'DISPONIBLE Bo'!F44</f>
        <v>0</v>
      </c>
      <c r="H46" s="21"/>
      <c r="J46" s="120"/>
      <c r="K46" s="20"/>
      <c r="L46" s="170"/>
      <c r="M46" s="20"/>
    </row>
    <row r="47" spans="1:13">
      <c r="A47" s="103" t="e">
        <f>+'DISPONIBLE Bo'!#REF!</f>
        <v>#REF!</v>
      </c>
      <c r="B47" s="103"/>
      <c r="C47" s="148"/>
      <c r="D47" s="103" t="e">
        <f>+'DISPONIBLE Bo'!#REF!</f>
        <v>#REF!</v>
      </c>
      <c r="E47" s="103"/>
      <c r="G47" s="103">
        <f>+'DISPONIBLE Bo'!F47</f>
        <v>0</v>
      </c>
      <c r="H47" s="21"/>
      <c r="J47" s="120"/>
      <c r="K47" s="21"/>
      <c r="L47" s="113"/>
      <c r="M47" s="20"/>
    </row>
    <row r="48" spans="1:13">
      <c r="A48" s="103"/>
      <c r="B48" s="20"/>
      <c r="C48" s="148"/>
      <c r="D48" s="103">
        <f>+'DISPONIBLE Bo'!C48</f>
        <v>0</v>
      </c>
      <c r="E48" s="103"/>
      <c r="G48" s="103">
        <f>+'DISPONIBLE Bo'!F48</f>
        <v>0</v>
      </c>
      <c r="H48" s="21"/>
      <c r="J48" s="120"/>
      <c r="K48" s="21"/>
      <c r="L48" s="113"/>
      <c r="M48" s="20"/>
    </row>
    <row r="49" spans="1:45" ht="15">
      <c r="A49" s="196"/>
      <c r="B49" s="20"/>
      <c r="C49" s="20"/>
      <c r="D49" s="20"/>
      <c r="E49" s="20"/>
      <c r="F49" s="103"/>
      <c r="G49" s="21"/>
      <c r="H49" s="20"/>
      <c r="I49" s="21"/>
      <c r="J49" s="102"/>
      <c r="K49" s="21"/>
      <c r="L49" s="113"/>
      <c r="M49" s="20"/>
    </row>
    <row r="50" spans="1:45" s="102" customFormat="1">
      <c r="A50" s="20"/>
      <c r="B50" s="60"/>
      <c r="C50" s="20"/>
      <c r="D50" s="20"/>
      <c r="E50" s="20"/>
      <c r="F50" s="113"/>
      <c r="G50" s="20"/>
      <c r="H50" s="20"/>
      <c r="I50" s="21"/>
      <c r="J50" s="20"/>
      <c r="K50" s="20"/>
      <c r="L50" s="113"/>
      <c r="M50" s="21"/>
      <c r="N50" s="22"/>
      <c r="O50" s="20"/>
      <c r="P50" s="20"/>
      <c r="Q50" s="20"/>
      <c r="R50" s="20"/>
      <c r="S50" s="20"/>
      <c r="T50" s="20"/>
      <c r="U50" s="20"/>
      <c r="V50" s="20"/>
      <c r="W50" s="20"/>
      <c r="X50" s="20"/>
      <c r="Y50" s="20"/>
      <c r="Z50" s="20"/>
      <c r="AA50" s="20"/>
      <c r="AB50" s="20"/>
      <c r="AC50" s="20"/>
      <c r="AD50" s="20"/>
      <c r="AE50" s="20"/>
      <c r="AF50" s="20"/>
      <c r="AG50" s="20"/>
      <c r="AH50" s="20"/>
      <c r="AI50" s="20"/>
      <c r="AJ50" s="20"/>
      <c r="AK50" s="20"/>
      <c r="AL50" s="20"/>
      <c r="AM50" s="20"/>
      <c r="AN50" s="20"/>
      <c r="AO50" s="20"/>
      <c r="AP50" s="20"/>
      <c r="AQ50" s="20"/>
      <c r="AR50" s="20"/>
      <c r="AS50" s="20"/>
    </row>
    <row r="61" spans="1:45">
      <c r="A61" s="154"/>
      <c r="B61" s="182"/>
      <c r="C61" s="157"/>
      <c r="D61" s="154"/>
      <c r="E61" s="154"/>
      <c r="F61" s="158"/>
      <c r="G61" s="158"/>
      <c r="H61" s="158"/>
      <c r="I61" s="158"/>
    </row>
    <row r="62" spans="1:45">
      <c r="A62" s="154"/>
      <c r="B62" s="182"/>
      <c r="C62" s="157"/>
      <c r="D62" s="154"/>
      <c r="E62" s="154"/>
      <c r="F62" s="158"/>
      <c r="G62" s="158"/>
      <c r="H62" s="158"/>
      <c r="I62" s="158"/>
    </row>
    <row r="63" spans="1:45">
      <c r="A63" s="154"/>
      <c r="B63" s="182"/>
      <c r="C63" s="157"/>
      <c r="D63" s="154"/>
      <c r="E63" s="154"/>
      <c r="F63" s="158"/>
      <c r="G63" s="158"/>
      <c r="H63" s="158"/>
      <c r="I63" s="158"/>
    </row>
    <row r="64" spans="1:45">
      <c r="A64" s="154"/>
      <c r="B64" s="182"/>
      <c r="C64" s="157"/>
      <c r="D64" s="154"/>
      <c r="E64" s="154"/>
      <c r="F64" s="158"/>
      <c r="G64" s="158"/>
      <c r="H64" s="158"/>
      <c r="I64" s="158"/>
    </row>
    <row r="65" spans="1:9">
      <c r="A65" s="154"/>
      <c r="B65" s="182"/>
      <c r="C65" s="157"/>
      <c r="D65" s="154"/>
      <c r="E65" s="154"/>
      <c r="F65" s="158"/>
      <c r="G65" s="158"/>
      <c r="H65" s="158"/>
      <c r="I65" s="158"/>
    </row>
    <row r="66" spans="1:9">
      <c r="A66" s="154"/>
      <c r="B66" s="182"/>
      <c r="C66" s="157"/>
      <c r="D66" s="154"/>
      <c r="E66" s="154"/>
      <c r="F66" s="158"/>
      <c r="G66" s="158"/>
      <c r="H66" s="158"/>
      <c r="I66" s="158"/>
    </row>
    <row r="67" spans="1:9">
      <c r="A67" s="154"/>
      <c r="B67" s="182"/>
      <c r="C67" s="157"/>
      <c r="D67" s="154"/>
      <c r="E67" s="154"/>
      <c r="F67" s="158"/>
      <c r="G67" s="158"/>
      <c r="H67" s="158"/>
      <c r="I67" s="158"/>
    </row>
    <row r="68" spans="1:9">
      <c r="A68" s="154"/>
      <c r="B68" s="182"/>
      <c r="C68" s="157"/>
      <c r="D68" s="154"/>
      <c r="E68" s="154"/>
      <c r="F68" s="158"/>
      <c r="G68" s="158"/>
      <c r="H68" s="158"/>
      <c r="I68" s="158"/>
    </row>
    <row r="69" spans="1:9">
      <c r="A69" s="154"/>
      <c r="B69" s="182"/>
      <c r="C69" s="157"/>
      <c r="D69" s="154"/>
      <c r="E69" s="154"/>
      <c r="F69" s="158"/>
      <c r="G69" s="158"/>
      <c r="H69" s="158"/>
      <c r="I69" s="158"/>
    </row>
    <row r="70" spans="1:9">
      <c r="A70" s="154"/>
      <c r="B70" s="182"/>
      <c r="C70" s="157"/>
      <c r="D70" s="154"/>
      <c r="E70" s="154"/>
      <c r="F70" s="158"/>
      <c r="G70" s="158"/>
      <c r="H70" s="158"/>
      <c r="I70" s="158"/>
    </row>
    <row r="71" spans="1:9">
      <c r="A71" s="154"/>
      <c r="B71" s="182"/>
      <c r="C71" s="157"/>
      <c r="D71" s="154"/>
      <c r="E71" s="154"/>
      <c r="F71" s="158"/>
      <c r="G71" s="158"/>
      <c r="H71" s="158"/>
      <c r="I71" s="158"/>
    </row>
    <row r="72" spans="1:9">
      <c r="A72" s="154"/>
      <c r="B72" s="182"/>
      <c r="C72" s="157"/>
      <c r="D72" s="154"/>
      <c r="E72" s="154"/>
      <c r="F72" s="158"/>
      <c r="G72" s="158"/>
      <c r="H72" s="158"/>
      <c r="I72" s="158"/>
    </row>
    <row r="73" spans="1:9">
      <c r="A73" s="154"/>
      <c r="B73" s="182"/>
      <c r="C73" s="157"/>
      <c r="D73" s="154"/>
      <c r="E73" s="154"/>
      <c r="F73" s="158"/>
      <c r="G73" s="158"/>
      <c r="H73" s="158"/>
      <c r="I73" s="158"/>
    </row>
    <row r="74" spans="1:9">
      <c r="A74" s="154"/>
      <c r="B74" s="182"/>
      <c r="C74" s="157"/>
      <c r="D74" s="154"/>
      <c r="E74" s="154"/>
      <c r="F74" s="158"/>
      <c r="G74" s="158"/>
      <c r="H74" s="158"/>
      <c r="I74" s="158"/>
    </row>
    <row r="75" spans="1:9">
      <c r="A75" s="154"/>
      <c r="B75" s="182"/>
      <c r="C75" s="157"/>
      <c r="D75" s="154"/>
      <c r="E75" s="154"/>
      <c r="F75" s="158"/>
      <c r="G75" s="158"/>
      <c r="H75" s="158"/>
      <c r="I75" s="158"/>
    </row>
    <row r="76" spans="1:9">
      <c r="A76" s="154"/>
      <c r="B76" s="182"/>
      <c r="C76" s="157"/>
      <c r="D76" s="154"/>
      <c r="E76" s="154"/>
      <c r="F76" s="158"/>
      <c r="G76" s="158"/>
      <c r="H76" s="158"/>
      <c r="I76" s="158"/>
    </row>
    <row r="77" spans="1:9">
      <c r="A77" s="154"/>
      <c r="B77" s="182"/>
      <c r="C77" s="157"/>
      <c r="D77" s="154"/>
      <c r="E77" s="154"/>
      <c r="F77" s="158"/>
      <c r="G77" s="158"/>
      <c r="H77" s="158"/>
      <c r="I77" s="158"/>
    </row>
    <row r="78" spans="1:9">
      <c r="A78" s="154"/>
      <c r="B78" s="182"/>
      <c r="C78" s="157"/>
      <c r="D78" s="154"/>
      <c r="E78" s="154"/>
      <c r="F78" s="158"/>
      <c r="G78" s="158"/>
      <c r="H78" s="158"/>
      <c r="I78" s="158"/>
    </row>
    <row r="79" spans="1:9">
      <c r="A79" s="154"/>
      <c r="B79" s="182"/>
      <c r="C79" s="157"/>
      <c r="D79" s="154"/>
      <c r="E79" s="154"/>
      <c r="F79" s="158"/>
      <c r="G79" s="158"/>
      <c r="H79" s="158"/>
      <c r="I79" s="158"/>
    </row>
    <row r="80" spans="1:9">
      <c r="A80" s="154"/>
      <c r="B80" s="182"/>
      <c r="C80" s="157"/>
      <c r="D80" s="154"/>
      <c r="E80" s="154"/>
      <c r="F80" s="158"/>
      <c r="G80" s="158"/>
      <c r="H80" s="158"/>
      <c r="I80" s="158"/>
    </row>
    <row r="81" spans="1:9">
      <c r="A81" s="154"/>
      <c r="B81" s="182"/>
      <c r="C81" s="157"/>
      <c r="D81" s="154"/>
      <c r="E81" s="154"/>
      <c r="F81" s="158"/>
      <c r="G81" s="158"/>
      <c r="H81" s="158"/>
      <c r="I81" s="158"/>
    </row>
    <row r="82" spans="1:9">
      <c r="A82" s="154"/>
      <c r="B82" s="182"/>
      <c r="C82" s="157"/>
      <c r="D82" s="154"/>
      <c r="E82" s="154"/>
      <c r="F82" s="158"/>
      <c r="G82" s="158"/>
      <c r="H82" s="158"/>
      <c r="I82" s="158"/>
    </row>
    <row r="83" spans="1:9">
      <c r="A83" s="154"/>
      <c r="B83" s="182"/>
      <c r="C83" s="157"/>
      <c r="D83" s="154"/>
      <c r="E83" s="154"/>
      <c r="F83" s="158"/>
      <c r="G83" s="158"/>
      <c r="H83" s="158"/>
      <c r="I83" s="158"/>
    </row>
    <row r="84" spans="1:9">
      <c r="A84" s="154"/>
      <c r="B84" s="182"/>
      <c r="C84" s="157"/>
      <c r="D84" s="154"/>
      <c r="E84" s="154"/>
      <c r="F84" s="158"/>
      <c r="G84" s="158"/>
      <c r="H84" s="158"/>
      <c r="I84" s="158"/>
    </row>
    <row r="85" spans="1:9">
      <c r="A85" s="154"/>
      <c r="B85" s="182"/>
      <c r="C85" s="157"/>
      <c r="D85" s="154"/>
      <c r="E85" s="154"/>
      <c r="F85" s="158"/>
      <c r="G85" s="158"/>
      <c r="H85" s="158"/>
      <c r="I85" s="158"/>
    </row>
    <row r="86" spans="1:9">
      <c r="A86" s="154"/>
      <c r="B86" s="182"/>
      <c r="C86" s="157"/>
      <c r="D86" s="154"/>
      <c r="E86" s="154"/>
      <c r="F86" s="158"/>
      <c r="G86" s="158"/>
      <c r="H86" s="158"/>
      <c r="I86" s="158"/>
    </row>
    <row r="87" spans="1:9">
      <c r="A87" s="154"/>
      <c r="B87" s="182"/>
      <c r="C87" s="157"/>
      <c r="D87" s="154"/>
      <c r="E87" s="154"/>
      <c r="F87" s="158"/>
      <c r="G87" s="158"/>
      <c r="H87" s="158"/>
      <c r="I87" s="158"/>
    </row>
    <row r="88" spans="1:9">
      <c r="A88" s="154"/>
      <c r="B88" s="182"/>
      <c r="C88" s="157"/>
      <c r="D88" s="154"/>
      <c r="E88" s="154"/>
      <c r="F88" s="158"/>
      <c r="G88" s="158"/>
      <c r="H88" s="158"/>
      <c r="I88" s="158"/>
    </row>
    <row r="89" spans="1:9">
      <c r="A89" s="154"/>
      <c r="B89" s="182"/>
      <c r="C89" s="157"/>
      <c r="D89" s="154"/>
      <c r="E89" s="154"/>
      <c r="F89" s="158"/>
      <c r="G89" s="158"/>
      <c r="H89" s="158"/>
      <c r="I89" s="158"/>
    </row>
    <row r="90" spans="1:9">
      <c r="A90" s="154"/>
      <c r="B90" s="182"/>
      <c r="C90" s="157"/>
      <c r="D90" s="154"/>
      <c r="E90" s="154"/>
      <c r="F90" s="158"/>
      <c r="G90" s="158"/>
      <c r="H90" s="158"/>
      <c r="I90" s="158"/>
    </row>
  </sheetData>
  <mergeCells count="6">
    <mergeCell ref="A1:L1"/>
    <mergeCell ref="A2:L2"/>
    <mergeCell ref="A26:L26"/>
    <mergeCell ref="A5:L5"/>
    <mergeCell ref="A12:L12"/>
    <mergeCell ref="A20:L20"/>
  </mergeCells>
  <phoneticPr fontId="0" type="noConversion"/>
  <pageMargins left="0.19685039370078741" right="0.19685039370078741" top="0.31496062992125984" bottom="0.2" header="0.31496062992125984" footer="0.31496062992125984"/>
  <pageSetup scale="56"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3" filterMode="1"/>
  <dimension ref="A1:R255"/>
  <sheetViews>
    <sheetView workbookViewId="0">
      <pane xSplit="2" ySplit="1" topLeftCell="F217" activePane="bottomRight" state="frozen"/>
      <selection pane="topRight" activeCell="C1" sqref="C1"/>
      <selection pane="bottomLeft" activeCell="A2" sqref="A2"/>
      <selection pane="bottomRight" activeCell="O254" sqref="O254"/>
    </sheetView>
  </sheetViews>
  <sheetFormatPr baseColWidth="10" defaultColWidth="11.42578125" defaultRowHeight="12.75"/>
  <cols>
    <col min="1" max="1" width="9.140625" bestFit="1" customWidth="1"/>
    <col min="2" max="2" width="12.7109375" bestFit="1" customWidth="1"/>
    <col min="3" max="3" width="48" bestFit="1" customWidth="1"/>
    <col min="4" max="4" width="46.28515625" bestFit="1" customWidth="1"/>
    <col min="5" max="5" width="37.7109375" bestFit="1" customWidth="1"/>
    <col min="6" max="7" width="21.7109375" bestFit="1" customWidth="1"/>
    <col min="8" max="8" width="16.42578125" bestFit="1" customWidth="1"/>
    <col min="9" max="9" width="9.140625" bestFit="1" customWidth="1"/>
    <col min="10" max="10" width="10.42578125" bestFit="1" customWidth="1"/>
    <col min="11" max="11" width="11" bestFit="1" customWidth="1"/>
    <col min="12" max="12" width="8.7109375" bestFit="1" customWidth="1"/>
    <col min="13" max="13" width="13.85546875" bestFit="1" customWidth="1"/>
    <col min="14" max="14" width="14.85546875" bestFit="1" customWidth="1"/>
    <col min="15" max="15" width="18.140625" bestFit="1" customWidth="1"/>
    <col min="16" max="16" width="18.7109375" bestFit="1" customWidth="1"/>
    <col min="17" max="17" width="9.140625" bestFit="1" customWidth="1"/>
    <col min="18" max="18" width="10.7109375" bestFit="1" customWidth="1"/>
  </cols>
  <sheetData>
    <row r="1" spans="1:18" ht="23.25">
      <c r="A1" s="62" t="s">
        <v>17</v>
      </c>
      <c r="B1" s="63" t="s">
        <v>66</v>
      </c>
      <c r="C1" s="62" t="s">
        <v>18</v>
      </c>
      <c r="D1" s="62" t="s">
        <v>19</v>
      </c>
      <c r="E1" s="62" t="s">
        <v>38</v>
      </c>
      <c r="F1" s="62" t="s">
        <v>67</v>
      </c>
      <c r="G1" s="62" t="s">
        <v>68</v>
      </c>
      <c r="H1" s="64" t="s">
        <v>20</v>
      </c>
      <c r="I1" s="65" t="s">
        <v>21</v>
      </c>
      <c r="J1" s="65" t="s">
        <v>39</v>
      </c>
      <c r="K1" s="65" t="s">
        <v>22</v>
      </c>
      <c r="L1" s="65" t="s">
        <v>23</v>
      </c>
      <c r="M1" s="62" t="s">
        <v>40</v>
      </c>
      <c r="N1" s="62" t="s">
        <v>41</v>
      </c>
      <c r="O1" s="62" t="s">
        <v>25</v>
      </c>
      <c r="P1" s="66" t="s">
        <v>42</v>
      </c>
      <c r="Q1" s="62" t="s">
        <v>26</v>
      </c>
      <c r="R1" s="62" t="s">
        <v>69</v>
      </c>
    </row>
    <row r="2" spans="1:18" hidden="1">
      <c r="A2" s="67">
        <v>1</v>
      </c>
      <c r="B2" s="85">
        <v>830085294</v>
      </c>
      <c r="C2" s="81" t="s">
        <v>273</v>
      </c>
      <c r="D2" s="81" t="s">
        <v>274</v>
      </c>
      <c r="E2" s="81" t="s">
        <v>171</v>
      </c>
      <c r="F2" s="81" t="s">
        <v>73</v>
      </c>
      <c r="G2" s="81" t="s">
        <v>73</v>
      </c>
      <c r="H2" s="86">
        <v>3769500</v>
      </c>
      <c r="I2" s="72">
        <v>0</v>
      </c>
      <c r="J2" s="75">
        <v>41150</v>
      </c>
      <c r="K2" s="75">
        <v>41181</v>
      </c>
      <c r="L2" s="71" t="e">
        <f>#N/A</f>
        <v>#N/A</v>
      </c>
      <c r="M2" s="81" t="s">
        <v>264</v>
      </c>
      <c r="N2" s="72" t="e">
        <f>#N/A</f>
        <v>#N/A</v>
      </c>
      <c r="O2" s="73">
        <v>3769500</v>
      </c>
      <c r="P2" s="74" t="e">
        <f>#N/A</f>
        <v>#N/A</v>
      </c>
      <c r="Q2" s="75">
        <v>41243</v>
      </c>
      <c r="R2" s="76" t="e">
        <f>#N/A</f>
        <v>#N/A</v>
      </c>
    </row>
    <row r="3" spans="1:18" hidden="1">
      <c r="A3" s="67" t="e">
        <f>#N/A</f>
        <v>#N/A</v>
      </c>
      <c r="B3" s="85">
        <v>830085294</v>
      </c>
      <c r="C3" s="81" t="s">
        <v>273</v>
      </c>
      <c r="D3" s="81" t="s">
        <v>274</v>
      </c>
      <c r="E3" s="81" t="s">
        <v>171</v>
      </c>
      <c r="F3" s="81" t="s">
        <v>73</v>
      </c>
      <c r="G3" s="81" t="s">
        <v>73</v>
      </c>
      <c r="H3" s="86">
        <v>3411850</v>
      </c>
      <c r="I3" s="72">
        <v>0</v>
      </c>
      <c r="J3" s="75">
        <v>41136</v>
      </c>
      <c r="K3" s="75">
        <v>41167</v>
      </c>
      <c r="L3" s="71" t="e">
        <f>#N/A</f>
        <v>#N/A</v>
      </c>
      <c r="M3" s="81" t="s">
        <v>264</v>
      </c>
      <c r="N3" s="72" t="e">
        <f>#N/A</f>
        <v>#N/A</v>
      </c>
      <c r="O3" s="73">
        <v>3411850</v>
      </c>
      <c r="P3" s="74" t="e">
        <f>#N/A</f>
        <v>#N/A</v>
      </c>
      <c r="Q3" s="75">
        <v>41243</v>
      </c>
      <c r="R3" s="76" t="e">
        <f>#N/A</f>
        <v>#N/A</v>
      </c>
    </row>
    <row r="4" spans="1:18" hidden="1">
      <c r="A4" s="67" t="e">
        <f>#N/A</f>
        <v>#N/A</v>
      </c>
      <c r="B4" s="68">
        <v>79516819</v>
      </c>
      <c r="C4" s="69" t="s">
        <v>125</v>
      </c>
      <c r="D4" s="69" t="s">
        <v>126</v>
      </c>
      <c r="E4" s="69" t="s">
        <v>127</v>
      </c>
      <c r="F4" s="69" t="s">
        <v>73</v>
      </c>
      <c r="G4" s="69" t="s">
        <v>104</v>
      </c>
      <c r="H4" s="70">
        <v>371400</v>
      </c>
      <c r="I4" s="72">
        <v>0</v>
      </c>
      <c r="J4" s="75">
        <v>41212</v>
      </c>
      <c r="K4" s="75">
        <v>41218</v>
      </c>
      <c r="L4" s="71" t="e">
        <f>#N/A</f>
        <v>#N/A</v>
      </c>
      <c r="M4" s="72" t="s">
        <v>100</v>
      </c>
      <c r="N4" s="72" t="e">
        <f>#N/A</f>
        <v>#N/A</v>
      </c>
      <c r="O4" s="73">
        <v>371400</v>
      </c>
      <c r="P4" s="74" t="e">
        <f>#N/A</f>
        <v>#N/A</v>
      </c>
      <c r="Q4" s="75">
        <v>41243</v>
      </c>
      <c r="R4" s="76" t="e">
        <f>#N/A</f>
        <v>#N/A</v>
      </c>
    </row>
    <row r="5" spans="1:18" hidden="1">
      <c r="A5" s="67" t="e">
        <f>#N/A</f>
        <v>#N/A</v>
      </c>
      <c r="B5" s="85">
        <v>91443400</v>
      </c>
      <c r="C5" s="61" t="s">
        <v>260</v>
      </c>
      <c r="D5" s="61" t="s">
        <v>261</v>
      </c>
      <c r="E5" s="61" t="s">
        <v>230</v>
      </c>
      <c r="F5" s="61" t="s">
        <v>166</v>
      </c>
      <c r="G5" s="61" t="s">
        <v>166</v>
      </c>
      <c r="H5" s="70">
        <v>675700</v>
      </c>
      <c r="I5" s="72">
        <v>0</v>
      </c>
      <c r="J5" s="75">
        <v>41148</v>
      </c>
      <c r="K5" s="75">
        <v>41179</v>
      </c>
      <c r="L5" s="71" t="e">
        <f>#N/A</f>
        <v>#N/A</v>
      </c>
      <c r="M5" s="81">
        <v>2314</v>
      </c>
      <c r="N5" s="72" t="e">
        <f>#N/A</f>
        <v>#N/A</v>
      </c>
      <c r="O5" s="73">
        <v>675700</v>
      </c>
      <c r="P5" s="74" t="e">
        <f>#N/A</f>
        <v>#N/A</v>
      </c>
      <c r="Q5" s="75">
        <v>41243</v>
      </c>
      <c r="R5" s="76" t="e">
        <f>#N/A</f>
        <v>#N/A</v>
      </c>
    </row>
    <row r="6" spans="1:18" hidden="1">
      <c r="A6" s="67" t="e">
        <f>#N/A</f>
        <v>#N/A</v>
      </c>
      <c r="B6" s="68">
        <v>890928257</v>
      </c>
      <c r="C6" s="82" t="s">
        <v>211</v>
      </c>
      <c r="D6" s="82" t="s">
        <v>212</v>
      </c>
      <c r="E6" s="78" t="s">
        <v>165</v>
      </c>
      <c r="F6" s="69" t="s">
        <v>166</v>
      </c>
      <c r="G6" s="69" t="s">
        <v>190</v>
      </c>
      <c r="H6" s="83">
        <v>452400</v>
      </c>
      <c r="I6" s="72">
        <v>0</v>
      </c>
      <c r="J6" s="75">
        <v>41109</v>
      </c>
      <c r="K6" s="75">
        <v>41140</v>
      </c>
      <c r="L6" s="71" t="e">
        <f>#N/A</f>
        <v>#N/A</v>
      </c>
      <c r="M6" s="82">
        <v>11145</v>
      </c>
      <c r="N6" s="72" t="e">
        <f>#N/A</f>
        <v>#N/A</v>
      </c>
      <c r="O6" s="73">
        <v>452400</v>
      </c>
      <c r="P6" s="74" t="e">
        <f>#N/A</f>
        <v>#N/A</v>
      </c>
      <c r="Q6" s="75">
        <v>41243</v>
      </c>
      <c r="R6" s="76" t="e">
        <f>#N/A</f>
        <v>#N/A</v>
      </c>
    </row>
    <row r="7" spans="1:18" hidden="1">
      <c r="A7" s="67" t="e">
        <f>#N/A</f>
        <v>#N/A</v>
      </c>
      <c r="B7" s="68">
        <v>890928257</v>
      </c>
      <c r="C7" s="82" t="s">
        <v>211</v>
      </c>
      <c r="D7" s="82" t="s">
        <v>212</v>
      </c>
      <c r="E7" s="78" t="s">
        <v>165</v>
      </c>
      <c r="F7" s="69" t="s">
        <v>166</v>
      </c>
      <c r="G7" s="69" t="s">
        <v>190</v>
      </c>
      <c r="H7" s="83">
        <v>707600</v>
      </c>
      <c r="I7" s="72">
        <v>0</v>
      </c>
      <c r="J7" s="75">
        <v>41096</v>
      </c>
      <c r="K7" s="75">
        <v>41127</v>
      </c>
      <c r="L7" s="71" t="e">
        <f>#N/A</f>
        <v>#N/A</v>
      </c>
      <c r="M7" s="82">
        <v>111</v>
      </c>
      <c r="N7" s="72" t="e">
        <f>#N/A</f>
        <v>#N/A</v>
      </c>
      <c r="O7" s="73">
        <v>707600</v>
      </c>
      <c r="P7" s="74" t="e">
        <f>#N/A</f>
        <v>#N/A</v>
      </c>
      <c r="Q7" s="75">
        <v>41243</v>
      </c>
      <c r="R7" s="76" t="e">
        <f>#N/A</f>
        <v>#N/A</v>
      </c>
    </row>
    <row r="8" spans="1:18" hidden="1">
      <c r="A8" s="67" t="e">
        <f>#N/A</f>
        <v>#N/A</v>
      </c>
      <c r="B8" s="68">
        <v>890928257</v>
      </c>
      <c r="C8" s="82" t="s">
        <v>211</v>
      </c>
      <c r="D8" s="82" t="s">
        <v>212</v>
      </c>
      <c r="E8" s="78" t="s">
        <v>165</v>
      </c>
      <c r="F8" s="69" t="s">
        <v>166</v>
      </c>
      <c r="G8" s="69" t="s">
        <v>190</v>
      </c>
      <c r="H8" s="83">
        <v>313200</v>
      </c>
      <c r="I8" s="72">
        <v>0</v>
      </c>
      <c r="J8" s="75">
        <v>41089</v>
      </c>
      <c r="K8" s="75">
        <v>41119</v>
      </c>
      <c r="L8" s="71" t="e">
        <f>#N/A</f>
        <v>#N/A</v>
      </c>
      <c r="M8" s="82">
        <v>10962</v>
      </c>
      <c r="N8" s="72" t="e">
        <f>#N/A</f>
        <v>#N/A</v>
      </c>
      <c r="O8" s="73">
        <v>313200</v>
      </c>
      <c r="P8" s="74" t="e">
        <f>#N/A</f>
        <v>#N/A</v>
      </c>
      <c r="Q8" s="75">
        <v>41243</v>
      </c>
      <c r="R8" s="76" t="e">
        <f>#N/A</f>
        <v>#N/A</v>
      </c>
    </row>
    <row r="9" spans="1:18" hidden="1">
      <c r="A9" s="67" t="e">
        <f>#N/A</f>
        <v>#N/A</v>
      </c>
      <c r="B9" s="68">
        <v>890928257</v>
      </c>
      <c r="C9" s="82" t="s">
        <v>211</v>
      </c>
      <c r="D9" s="82" t="s">
        <v>212</v>
      </c>
      <c r="E9" s="78" t="s">
        <v>165</v>
      </c>
      <c r="F9" s="69" t="s">
        <v>166</v>
      </c>
      <c r="G9" s="69" t="s">
        <v>190</v>
      </c>
      <c r="H9" s="83">
        <v>1387360</v>
      </c>
      <c r="I9" s="72">
        <v>0</v>
      </c>
      <c r="J9" s="75">
        <v>41079</v>
      </c>
      <c r="K9" s="75">
        <v>41109</v>
      </c>
      <c r="L9" s="71" t="e">
        <f>#N/A</f>
        <v>#N/A</v>
      </c>
      <c r="M9" s="82">
        <v>10853</v>
      </c>
      <c r="N9" s="72" t="e">
        <f>#N/A</f>
        <v>#N/A</v>
      </c>
      <c r="O9" s="73">
        <v>1387360</v>
      </c>
      <c r="P9" s="74" t="e">
        <f>#N/A</f>
        <v>#N/A</v>
      </c>
      <c r="Q9" s="75">
        <v>41243</v>
      </c>
      <c r="R9" s="76" t="e">
        <f>#N/A</f>
        <v>#N/A</v>
      </c>
    </row>
    <row r="10" spans="1:18" hidden="1">
      <c r="A10" s="67" t="e">
        <f>#N/A</f>
        <v>#N/A</v>
      </c>
      <c r="B10" s="68">
        <v>890928257</v>
      </c>
      <c r="C10" s="82" t="s">
        <v>211</v>
      </c>
      <c r="D10" s="82" t="s">
        <v>212</v>
      </c>
      <c r="E10" s="78" t="s">
        <v>165</v>
      </c>
      <c r="F10" s="69" t="s">
        <v>166</v>
      </c>
      <c r="G10" s="69" t="s">
        <v>190</v>
      </c>
      <c r="H10" s="83">
        <f>693680</f>
        <v>693680</v>
      </c>
      <c r="I10" s="72">
        <v>0</v>
      </c>
      <c r="J10" s="75">
        <v>41068</v>
      </c>
      <c r="K10" s="75">
        <v>41098</v>
      </c>
      <c r="L10" s="71" t="e">
        <f>#N/A</f>
        <v>#N/A</v>
      </c>
      <c r="M10" s="82">
        <v>10777</v>
      </c>
      <c r="N10" s="72" t="e">
        <f>#N/A</f>
        <v>#N/A</v>
      </c>
      <c r="O10" s="73">
        <v>693680</v>
      </c>
      <c r="P10" s="74" t="e">
        <f>#N/A</f>
        <v>#N/A</v>
      </c>
      <c r="Q10" s="75">
        <v>41243</v>
      </c>
      <c r="R10" s="76" t="e">
        <f>#N/A</f>
        <v>#N/A</v>
      </c>
    </row>
    <row r="11" spans="1:18" hidden="1">
      <c r="A11" s="67" t="e">
        <f>#N/A</f>
        <v>#N/A</v>
      </c>
      <c r="B11" s="68">
        <v>890928257</v>
      </c>
      <c r="C11" s="82" t="s">
        <v>211</v>
      </c>
      <c r="D11" s="82" t="s">
        <v>212</v>
      </c>
      <c r="E11" s="78" t="s">
        <v>165</v>
      </c>
      <c r="F11" s="69" t="s">
        <v>166</v>
      </c>
      <c r="G11" s="69" t="s">
        <v>190</v>
      </c>
      <c r="H11" s="83">
        <v>-507749</v>
      </c>
      <c r="I11" s="72">
        <v>0</v>
      </c>
      <c r="J11" s="75">
        <v>41068</v>
      </c>
      <c r="K11" s="75">
        <v>41098</v>
      </c>
      <c r="L11" s="71" t="e">
        <f>#N/A</f>
        <v>#N/A</v>
      </c>
      <c r="M11" s="82">
        <v>10777</v>
      </c>
      <c r="N11" s="72" t="e">
        <f>#N/A</f>
        <v>#N/A</v>
      </c>
      <c r="O11" s="73">
        <v>-507749</v>
      </c>
      <c r="P11" s="74" t="e">
        <f>#N/A</f>
        <v>#N/A</v>
      </c>
      <c r="Q11" s="75">
        <v>41243</v>
      </c>
      <c r="R11" s="76" t="e">
        <f>#N/A</f>
        <v>#N/A</v>
      </c>
    </row>
    <row r="12" spans="1:18" hidden="1">
      <c r="A12" s="67" t="e">
        <f>#N/A</f>
        <v>#N/A</v>
      </c>
      <c r="B12" s="85">
        <v>900372311</v>
      </c>
      <c r="C12" s="81" t="s">
        <v>252</v>
      </c>
      <c r="D12" s="81" t="s">
        <v>253</v>
      </c>
      <c r="E12" s="81" t="s">
        <v>230</v>
      </c>
      <c r="F12" s="81" t="s">
        <v>166</v>
      </c>
      <c r="G12" s="81" t="s">
        <v>166</v>
      </c>
      <c r="H12" s="86">
        <v>876680</v>
      </c>
      <c r="I12" s="72">
        <v>0</v>
      </c>
      <c r="J12" s="75">
        <v>41151</v>
      </c>
      <c r="K12" s="75">
        <v>41151</v>
      </c>
      <c r="L12" s="71" t="e">
        <f>#N/A</f>
        <v>#N/A</v>
      </c>
      <c r="M12" s="81">
        <v>202</v>
      </c>
      <c r="N12" s="72" t="e">
        <f>#N/A</f>
        <v>#N/A</v>
      </c>
      <c r="O12" s="73">
        <v>876680</v>
      </c>
      <c r="P12" s="74" t="e">
        <f>#N/A</f>
        <v>#N/A</v>
      </c>
      <c r="Q12" s="75">
        <v>41243</v>
      </c>
      <c r="R12" s="76" t="e">
        <f>#N/A</f>
        <v>#N/A</v>
      </c>
    </row>
    <row r="13" spans="1:18" hidden="1">
      <c r="A13" s="67" t="e">
        <f>#N/A</f>
        <v>#N/A</v>
      </c>
      <c r="B13" s="85">
        <v>900372311</v>
      </c>
      <c r="C13" s="81" t="s">
        <v>252</v>
      </c>
      <c r="D13" s="81" t="s">
        <v>253</v>
      </c>
      <c r="E13" s="81" t="s">
        <v>230</v>
      </c>
      <c r="F13" s="81" t="s">
        <v>166</v>
      </c>
      <c r="G13" s="81" t="s">
        <v>166</v>
      </c>
      <c r="H13" s="86">
        <v>620000</v>
      </c>
      <c r="I13" s="72">
        <v>0</v>
      </c>
      <c r="J13" s="75">
        <v>41145</v>
      </c>
      <c r="K13" s="75">
        <v>41145</v>
      </c>
      <c r="L13" s="71" t="e">
        <f>#N/A</f>
        <v>#N/A</v>
      </c>
      <c r="M13" s="81">
        <v>197</v>
      </c>
      <c r="N13" s="72" t="e">
        <f>#N/A</f>
        <v>#N/A</v>
      </c>
      <c r="O13" s="73">
        <v>620000</v>
      </c>
      <c r="P13" s="74" t="e">
        <f>#N/A</f>
        <v>#N/A</v>
      </c>
      <c r="Q13" s="75">
        <v>41243</v>
      </c>
      <c r="R13" s="76" t="e">
        <f>#N/A</f>
        <v>#N/A</v>
      </c>
    </row>
    <row r="14" spans="1:18" hidden="1">
      <c r="A14" s="67" t="e">
        <f>#N/A</f>
        <v>#N/A</v>
      </c>
      <c r="B14" s="85">
        <v>900372311</v>
      </c>
      <c r="C14" s="81" t="s">
        <v>252</v>
      </c>
      <c r="D14" s="81" t="s">
        <v>253</v>
      </c>
      <c r="E14" s="81" t="s">
        <v>230</v>
      </c>
      <c r="F14" s="81" t="s">
        <v>166</v>
      </c>
      <c r="G14" s="81" t="s">
        <v>166</v>
      </c>
      <c r="H14" s="86">
        <v>496000</v>
      </c>
      <c r="I14" s="72">
        <v>0</v>
      </c>
      <c r="J14" s="75">
        <v>41143</v>
      </c>
      <c r="K14" s="75">
        <v>41143</v>
      </c>
      <c r="L14" s="71" t="e">
        <f>#N/A</f>
        <v>#N/A</v>
      </c>
      <c r="M14" s="81">
        <v>190</v>
      </c>
      <c r="N14" s="72" t="e">
        <f>#N/A</f>
        <v>#N/A</v>
      </c>
      <c r="O14" s="73">
        <v>496000</v>
      </c>
      <c r="P14" s="74" t="e">
        <f>#N/A</f>
        <v>#N/A</v>
      </c>
      <c r="Q14" s="75">
        <v>41243</v>
      </c>
      <c r="R14" s="76" t="e">
        <f>#N/A</f>
        <v>#N/A</v>
      </c>
    </row>
    <row r="15" spans="1:18" hidden="1">
      <c r="A15" s="67" t="e">
        <f>#N/A</f>
        <v>#N/A</v>
      </c>
      <c r="B15" s="85">
        <v>900372311</v>
      </c>
      <c r="C15" s="81" t="s">
        <v>252</v>
      </c>
      <c r="D15" s="81" t="s">
        <v>253</v>
      </c>
      <c r="E15" s="81" t="s">
        <v>230</v>
      </c>
      <c r="F15" s="81" t="s">
        <v>166</v>
      </c>
      <c r="G15" s="81" t="s">
        <v>166</v>
      </c>
      <c r="H15" s="86">
        <v>310000</v>
      </c>
      <c r="I15" s="72">
        <v>0</v>
      </c>
      <c r="J15" s="75">
        <v>41142</v>
      </c>
      <c r="K15" s="75">
        <v>41142</v>
      </c>
      <c r="L15" s="71" t="e">
        <f>#N/A</f>
        <v>#N/A</v>
      </c>
      <c r="M15" s="81">
        <v>187</v>
      </c>
      <c r="N15" s="72" t="e">
        <f>#N/A</f>
        <v>#N/A</v>
      </c>
      <c r="O15" s="73">
        <v>310000</v>
      </c>
      <c r="P15" s="74" t="e">
        <f>#N/A</f>
        <v>#N/A</v>
      </c>
      <c r="Q15" s="75">
        <v>41243</v>
      </c>
      <c r="R15" s="76" t="e">
        <f>#N/A</f>
        <v>#N/A</v>
      </c>
    </row>
    <row r="16" spans="1:18" hidden="1">
      <c r="A16" s="67" t="e">
        <f>#N/A</f>
        <v>#N/A</v>
      </c>
      <c r="B16" s="15">
        <v>79269721</v>
      </c>
      <c r="C16" s="69" t="s">
        <v>153</v>
      </c>
      <c r="D16" s="69" t="s">
        <v>152</v>
      </c>
      <c r="E16" s="61" t="s">
        <v>254</v>
      </c>
      <c r="F16" s="61" t="s">
        <v>120</v>
      </c>
      <c r="G16" s="61" t="s">
        <v>255</v>
      </c>
      <c r="H16" s="86">
        <v>317250</v>
      </c>
      <c r="I16" s="72">
        <v>0</v>
      </c>
      <c r="J16" s="75">
        <v>41075</v>
      </c>
      <c r="K16" s="75">
        <v>41075</v>
      </c>
      <c r="L16" s="71" t="e">
        <f>#N/A</f>
        <v>#N/A</v>
      </c>
      <c r="M16" s="81" t="s">
        <v>256</v>
      </c>
      <c r="N16" s="72" t="e">
        <f>#N/A</f>
        <v>#N/A</v>
      </c>
      <c r="O16" s="73">
        <v>317250</v>
      </c>
      <c r="P16" s="74" t="e">
        <f>#N/A</f>
        <v>#N/A</v>
      </c>
      <c r="Q16" s="75">
        <v>41247</v>
      </c>
      <c r="R16" s="76" t="e">
        <f>#N/A</f>
        <v>#N/A</v>
      </c>
    </row>
    <row r="17" spans="1:18" hidden="1">
      <c r="A17" s="67" t="e">
        <f>#N/A</f>
        <v>#N/A</v>
      </c>
      <c r="B17" s="15">
        <v>79269721</v>
      </c>
      <c r="C17" s="69" t="s">
        <v>153</v>
      </c>
      <c r="D17" s="69" t="s">
        <v>152</v>
      </c>
      <c r="E17" s="61" t="s">
        <v>254</v>
      </c>
      <c r="F17" s="61" t="s">
        <v>120</v>
      </c>
      <c r="G17" s="61" t="s">
        <v>259</v>
      </c>
      <c r="H17" s="86">
        <v>294582</v>
      </c>
      <c r="I17" s="72">
        <v>0</v>
      </c>
      <c r="J17" s="75">
        <v>41075</v>
      </c>
      <c r="K17" s="75">
        <v>41075</v>
      </c>
      <c r="L17" s="71" t="e">
        <f>#N/A</f>
        <v>#N/A</v>
      </c>
      <c r="M17" s="81" t="s">
        <v>256</v>
      </c>
      <c r="N17" s="72" t="e">
        <f>#N/A</f>
        <v>#N/A</v>
      </c>
      <c r="O17" s="73">
        <v>294582</v>
      </c>
      <c r="P17" s="74" t="e">
        <f>#N/A</f>
        <v>#N/A</v>
      </c>
      <c r="Q17" s="75">
        <v>41247</v>
      </c>
      <c r="R17" s="76" t="e">
        <f>#N/A</f>
        <v>#N/A</v>
      </c>
    </row>
    <row r="18" spans="1:18" hidden="1">
      <c r="A18" s="67" t="e">
        <f>#N/A</f>
        <v>#N/A</v>
      </c>
      <c r="B18" s="68">
        <v>79269721</v>
      </c>
      <c r="C18" s="69" t="s">
        <v>153</v>
      </c>
      <c r="D18" s="69" t="s">
        <v>152</v>
      </c>
      <c r="E18" s="69" t="s">
        <v>119</v>
      </c>
      <c r="F18" s="69" t="s">
        <v>120</v>
      </c>
      <c r="G18" s="69" t="s">
        <v>121</v>
      </c>
      <c r="H18" s="70">
        <v>970704</v>
      </c>
      <c r="I18" s="72">
        <v>0</v>
      </c>
      <c r="J18" s="75">
        <v>40908</v>
      </c>
      <c r="K18" s="75">
        <v>40908</v>
      </c>
      <c r="L18" s="71" t="e">
        <f>#N/A</f>
        <v>#N/A</v>
      </c>
      <c r="M18" s="72" t="s">
        <v>122</v>
      </c>
      <c r="N18" s="72" t="e">
        <f>#N/A</f>
        <v>#N/A</v>
      </c>
      <c r="O18" s="73">
        <v>970704</v>
      </c>
      <c r="P18" s="74" t="e">
        <f>#N/A</f>
        <v>#N/A</v>
      </c>
      <c r="Q18" s="75">
        <v>41243</v>
      </c>
      <c r="R18" s="76" t="e">
        <f>#N/A</f>
        <v>#N/A</v>
      </c>
    </row>
    <row r="19" spans="1:18" hidden="1">
      <c r="A19" s="67" t="e">
        <f>#N/A</f>
        <v>#N/A</v>
      </c>
      <c r="B19" s="15">
        <v>1026569591</v>
      </c>
      <c r="C19" s="69" t="s">
        <v>151</v>
      </c>
      <c r="D19" s="69" t="s">
        <v>152</v>
      </c>
      <c r="E19" s="61" t="s">
        <v>254</v>
      </c>
      <c r="F19" s="61" t="s">
        <v>120</v>
      </c>
      <c r="G19" s="61" t="s">
        <v>255</v>
      </c>
      <c r="H19" s="86">
        <v>317250</v>
      </c>
      <c r="I19" s="72">
        <v>0</v>
      </c>
      <c r="J19" s="75">
        <v>41075</v>
      </c>
      <c r="K19" s="75">
        <v>41075</v>
      </c>
      <c r="L19" s="71" t="e">
        <f>#N/A</f>
        <v>#N/A</v>
      </c>
      <c r="M19" s="81" t="s">
        <v>256</v>
      </c>
      <c r="N19" s="72" t="e">
        <f>#N/A</f>
        <v>#N/A</v>
      </c>
      <c r="O19" s="73">
        <v>317250</v>
      </c>
      <c r="P19" s="74" t="e">
        <f>#N/A</f>
        <v>#N/A</v>
      </c>
      <c r="Q19" s="75">
        <v>41246</v>
      </c>
      <c r="R19" s="76" t="e">
        <f>#N/A</f>
        <v>#N/A</v>
      </c>
    </row>
    <row r="20" spans="1:18" hidden="1">
      <c r="A20" s="67" t="e">
        <f>#N/A</f>
        <v>#N/A</v>
      </c>
      <c r="B20" s="15">
        <v>1026569591</v>
      </c>
      <c r="C20" s="69" t="s">
        <v>151</v>
      </c>
      <c r="D20" s="69" t="s">
        <v>152</v>
      </c>
      <c r="E20" s="61" t="s">
        <v>254</v>
      </c>
      <c r="F20" s="61" t="s">
        <v>120</v>
      </c>
      <c r="G20" s="61" t="s">
        <v>259</v>
      </c>
      <c r="H20" s="86">
        <v>294582</v>
      </c>
      <c r="I20" s="72">
        <v>0</v>
      </c>
      <c r="J20" s="75">
        <v>41075</v>
      </c>
      <c r="K20" s="75">
        <v>41075</v>
      </c>
      <c r="L20" s="71" t="e">
        <f>#N/A</f>
        <v>#N/A</v>
      </c>
      <c r="M20" s="81" t="s">
        <v>256</v>
      </c>
      <c r="N20" s="72" t="e">
        <f>#N/A</f>
        <v>#N/A</v>
      </c>
      <c r="O20" s="73">
        <v>294582</v>
      </c>
      <c r="P20" s="74" t="e">
        <f>#N/A</f>
        <v>#N/A</v>
      </c>
      <c r="Q20" s="75">
        <v>41246</v>
      </c>
      <c r="R20" s="76" t="e">
        <f>#N/A</f>
        <v>#N/A</v>
      </c>
    </row>
    <row r="21" spans="1:18" hidden="1">
      <c r="A21" s="67" t="e">
        <f>#N/A</f>
        <v>#N/A</v>
      </c>
      <c r="B21" s="68">
        <v>1026569591</v>
      </c>
      <c r="C21" s="69" t="s">
        <v>151</v>
      </c>
      <c r="D21" s="69" t="s">
        <v>152</v>
      </c>
      <c r="E21" s="69" t="s">
        <v>119</v>
      </c>
      <c r="F21" s="69" t="s">
        <v>120</v>
      </c>
      <c r="G21" s="69" t="s">
        <v>121</v>
      </c>
      <c r="H21" s="70">
        <v>970704</v>
      </c>
      <c r="I21" s="72">
        <v>0</v>
      </c>
      <c r="J21" s="75">
        <v>40908</v>
      </c>
      <c r="K21" s="75">
        <v>40908</v>
      </c>
      <c r="L21" s="71" t="e">
        <f>#N/A</f>
        <v>#N/A</v>
      </c>
      <c r="M21" s="72" t="s">
        <v>122</v>
      </c>
      <c r="N21" s="72" t="e">
        <f>#N/A</f>
        <v>#N/A</v>
      </c>
      <c r="O21" s="73">
        <v>970704</v>
      </c>
      <c r="P21" s="74" t="e">
        <f>#N/A</f>
        <v>#N/A</v>
      </c>
      <c r="Q21" s="75">
        <v>41243</v>
      </c>
      <c r="R21" s="76" t="e">
        <f>#N/A</f>
        <v>#N/A</v>
      </c>
    </row>
    <row r="22" spans="1:18" hidden="1">
      <c r="A22" s="67" t="e">
        <f>#N/A</f>
        <v>#N/A</v>
      </c>
      <c r="B22" s="85">
        <v>1026569591</v>
      </c>
      <c r="C22" s="81" t="s">
        <v>299</v>
      </c>
      <c r="D22" s="81" t="s">
        <v>300</v>
      </c>
      <c r="E22" s="81" t="s">
        <v>291</v>
      </c>
      <c r="F22" s="89" t="s">
        <v>281</v>
      </c>
      <c r="G22" s="89" t="s">
        <v>281</v>
      </c>
      <c r="H22" s="86">
        <v>500000</v>
      </c>
      <c r="I22" s="72">
        <v>0</v>
      </c>
      <c r="J22" s="75">
        <v>41061</v>
      </c>
      <c r="K22" s="75">
        <v>41061</v>
      </c>
      <c r="L22" s="71" t="e">
        <f>#N/A</f>
        <v>#N/A</v>
      </c>
      <c r="M22" s="81" t="s">
        <v>301</v>
      </c>
      <c r="N22" s="72" t="e">
        <f>#N/A</f>
        <v>#N/A</v>
      </c>
      <c r="O22" s="73">
        <v>500000</v>
      </c>
      <c r="P22" s="74" t="e">
        <f>#N/A</f>
        <v>#N/A</v>
      </c>
      <c r="Q22" s="75">
        <v>41243</v>
      </c>
      <c r="R22" s="76" t="e">
        <f>#N/A</f>
        <v>#N/A</v>
      </c>
    </row>
    <row r="23" spans="1:18" hidden="1">
      <c r="A23" s="67" t="e">
        <f>#N/A</f>
        <v>#N/A</v>
      </c>
      <c r="B23" s="85">
        <v>1026569591</v>
      </c>
      <c r="C23" s="81" t="s">
        <v>299</v>
      </c>
      <c r="D23" s="81" t="s">
        <v>300</v>
      </c>
      <c r="E23" s="81" t="s">
        <v>291</v>
      </c>
      <c r="F23" s="89" t="s">
        <v>281</v>
      </c>
      <c r="G23" s="89" t="s">
        <v>281</v>
      </c>
      <c r="H23" s="86">
        <v>2200000</v>
      </c>
      <c r="I23" s="72">
        <v>0</v>
      </c>
      <c r="J23" s="75">
        <v>41061</v>
      </c>
      <c r="K23" s="75">
        <v>41061</v>
      </c>
      <c r="L23" s="71" t="e">
        <f>#N/A</f>
        <v>#N/A</v>
      </c>
      <c r="M23" s="81" t="s">
        <v>301</v>
      </c>
      <c r="N23" s="72" t="e">
        <f>#N/A</f>
        <v>#N/A</v>
      </c>
      <c r="O23" s="73">
        <v>2200000</v>
      </c>
      <c r="P23" s="74" t="e">
        <f>#N/A</f>
        <v>#N/A</v>
      </c>
      <c r="Q23" s="75">
        <v>41243</v>
      </c>
      <c r="R23" s="76" t="e">
        <f>#N/A</f>
        <v>#N/A</v>
      </c>
    </row>
    <row r="24" spans="1:18" hidden="1">
      <c r="A24" s="67" t="e">
        <f>#N/A</f>
        <v>#N/A</v>
      </c>
      <c r="B24" s="85">
        <v>1026569591</v>
      </c>
      <c r="C24" s="81" t="s">
        <v>299</v>
      </c>
      <c r="D24" s="81" t="s">
        <v>300</v>
      </c>
      <c r="E24" s="81" t="s">
        <v>291</v>
      </c>
      <c r="F24" s="89" t="s">
        <v>281</v>
      </c>
      <c r="G24" s="89" t="s">
        <v>281</v>
      </c>
      <c r="H24" s="86">
        <v>1224172</v>
      </c>
      <c r="I24" s="72">
        <v>0</v>
      </c>
      <c r="J24" s="75">
        <v>41061</v>
      </c>
      <c r="K24" s="75">
        <v>41061</v>
      </c>
      <c r="L24" s="71" t="e">
        <f>#N/A</f>
        <v>#N/A</v>
      </c>
      <c r="M24" s="81" t="s">
        <v>301</v>
      </c>
      <c r="N24" s="72" t="e">
        <f>#N/A</f>
        <v>#N/A</v>
      </c>
      <c r="O24" s="73">
        <v>1224172</v>
      </c>
      <c r="P24" s="74" t="e">
        <f>#N/A</f>
        <v>#N/A</v>
      </c>
      <c r="Q24" s="75">
        <v>41243</v>
      </c>
      <c r="R24" s="76" t="e">
        <f>#N/A</f>
        <v>#N/A</v>
      </c>
    </row>
    <row r="25" spans="1:18" hidden="1">
      <c r="A25" s="67" t="e">
        <f>#N/A</f>
        <v>#N/A</v>
      </c>
      <c r="B25" s="85">
        <v>51904370</v>
      </c>
      <c r="C25" s="81" t="s">
        <v>293</v>
      </c>
      <c r="D25" s="81" t="s">
        <v>294</v>
      </c>
      <c r="E25" s="81" t="s">
        <v>145</v>
      </c>
      <c r="F25" s="81" t="s">
        <v>73</v>
      </c>
      <c r="G25" s="81" t="s">
        <v>73</v>
      </c>
      <c r="H25" s="86">
        <v>2813000</v>
      </c>
      <c r="I25" s="72">
        <v>0</v>
      </c>
      <c r="J25" s="75">
        <v>41182</v>
      </c>
      <c r="K25" s="75">
        <v>41212</v>
      </c>
      <c r="L25" s="71" t="e">
        <f>#N/A</f>
        <v>#N/A</v>
      </c>
      <c r="M25" s="81" t="s">
        <v>295</v>
      </c>
      <c r="N25" s="72" t="e">
        <f>#N/A</f>
        <v>#N/A</v>
      </c>
      <c r="O25" s="73">
        <v>2813000</v>
      </c>
      <c r="P25" s="74" t="e">
        <f>#N/A</f>
        <v>#N/A</v>
      </c>
      <c r="Q25" s="75">
        <v>41243</v>
      </c>
      <c r="R25" s="76" t="e">
        <f>#N/A</f>
        <v>#N/A</v>
      </c>
    </row>
    <row r="26" spans="1:18" hidden="1">
      <c r="A26" s="67" t="e">
        <f>#N/A</f>
        <v>#N/A</v>
      </c>
      <c r="B26" s="68">
        <v>1042426804</v>
      </c>
      <c r="C26" s="69" t="s">
        <v>111</v>
      </c>
      <c r="D26" s="78" t="s">
        <v>112</v>
      </c>
      <c r="E26" s="69" t="s">
        <v>110</v>
      </c>
      <c r="F26" s="69" t="s">
        <v>73</v>
      </c>
      <c r="G26" s="69" t="s">
        <v>104</v>
      </c>
      <c r="H26" s="70">
        <v>344000</v>
      </c>
      <c r="I26" s="72">
        <v>0</v>
      </c>
      <c r="J26" s="75">
        <v>41212</v>
      </c>
      <c r="K26" s="75">
        <v>41218</v>
      </c>
      <c r="L26" s="71" t="e">
        <f>#N/A</f>
        <v>#N/A</v>
      </c>
      <c r="M26" s="72" t="s">
        <v>100</v>
      </c>
      <c r="N26" s="72" t="e">
        <f>#N/A</f>
        <v>#N/A</v>
      </c>
      <c r="O26" s="73">
        <v>344000</v>
      </c>
      <c r="P26" s="74" t="e">
        <f>#N/A</f>
        <v>#N/A</v>
      </c>
      <c r="Q26" s="75">
        <v>41243</v>
      </c>
      <c r="R26" s="76" t="e">
        <f>#N/A</f>
        <v>#N/A</v>
      </c>
    </row>
    <row r="27" spans="1:18" hidden="1">
      <c r="A27" s="67" t="e">
        <f>#N/A</f>
        <v>#N/A</v>
      </c>
      <c r="B27" s="77">
        <v>79663865</v>
      </c>
      <c r="C27" s="82" t="s">
        <v>223</v>
      </c>
      <c r="D27" s="82" t="s">
        <v>224</v>
      </c>
      <c r="E27" s="78" t="s">
        <v>225</v>
      </c>
      <c r="F27" s="78" t="s">
        <v>73</v>
      </c>
      <c r="G27" s="78" t="s">
        <v>145</v>
      </c>
      <c r="H27" s="83">
        <v>774029</v>
      </c>
      <c r="I27" s="72">
        <v>0</v>
      </c>
      <c r="J27" s="75">
        <v>41154</v>
      </c>
      <c r="K27" s="75">
        <v>41154</v>
      </c>
      <c r="L27" s="71" t="e">
        <f>#N/A</f>
        <v>#N/A</v>
      </c>
      <c r="M27" s="82">
        <v>875</v>
      </c>
      <c r="N27" s="72" t="e">
        <f>#N/A</f>
        <v>#N/A</v>
      </c>
      <c r="O27" s="73">
        <v>774029</v>
      </c>
      <c r="P27" s="74" t="e">
        <f>#N/A</f>
        <v>#N/A</v>
      </c>
      <c r="Q27" s="75">
        <v>41243</v>
      </c>
      <c r="R27" s="76" t="e">
        <f>#N/A</f>
        <v>#N/A</v>
      </c>
    </row>
    <row r="28" spans="1:18" hidden="1">
      <c r="A28" s="67" t="e">
        <f>#N/A</f>
        <v>#N/A</v>
      </c>
      <c r="B28" s="77">
        <v>79663865</v>
      </c>
      <c r="C28" s="82" t="s">
        <v>223</v>
      </c>
      <c r="D28" s="82" t="s">
        <v>224</v>
      </c>
      <c r="E28" s="78" t="s">
        <v>225</v>
      </c>
      <c r="F28" s="78" t="s">
        <v>73</v>
      </c>
      <c r="G28" s="78" t="s">
        <v>145</v>
      </c>
      <c r="H28" s="83">
        <v>774029</v>
      </c>
      <c r="I28" s="72">
        <v>0</v>
      </c>
      <c r="J28" s="75">
        <v>41120</v>
      </c>
      <c r="K28" s="75">
        <v>41120</v>
      </c>
      <c r="L28" s="71" t="e">
        <f>#N/A</f>
        <v>#N/A</v>
      </c>
      <c r="M28" s="82">
        <v>859</v>
      </c>
      <c r="N28" s="72" t="e">
        <f>#N/A</f>
        <v>#N/A</v>
      </c>
      <c r="O28" s="73">
        <v>774029</v>
      </c>
      <c r="P28" s="74" t="e">
        <f>#N/A</f>
        <v>#N/A</v>
      </c>
      <c r="Q28" s="75">
        <v>41243</v>
      </c>
      <c r="R28" s="76" t="e">
        <f>#N/A</f>
        <v>#N/A</v>
      </c>
    </row>
    <row r="29" spans="1:18" hidden="1">
      <c r="A29" s="67" t="e">
        <f>#N/A</f>
        <v>#N/A</v>
      </c>
      <c r="B29" s="77">
        <v>79663865</v>
      </c>
      <c r="C29" s="82" t="s">
        <v>223</v>
      </c>
      <c r="D29" s="82" t="s">
        <v>224</v>
      </c>
      <c r="E29" s="78" t="s">
        <v>225</v>
      </c>
      <c r="F29" s="78" t="s">
        <v>73</v>
      </c>
      <c r="G29" s="78" t="s">
        <v>145</v>
      </c>
      <c r="H29" s="83">
        <v>847529</v>
      </c>
      <c r="I29" s="72">
        <v>0</v>
      </c>
      <c r="J29" s="75">
        <v>41090</v>
      </c>
      <c r="K29" s="75">
        <v>41090</v>
      </c>
      <c r="L29" s="71" t="e">
        <f>#N/A</f>
        <v>#N/A</v>
      </c>
      <c r="M29" s="82">
        <v>856</v>
      </c>
      <c r="N29" s="72" t="e">
        <f>#N/A</f>
        <v>#N/A</v>
      </c>
      <c r="O29" s="73">
        <v>847529</v>
      </c>
      <c r="P29" s="74" t="e">
        <f>#N/A</f>
        <v>#N/A</v>
      </c>
      <c r="Q29" s="75">
        <v>41243</v>
      </c>
      <c r="R29" s="76" t="e">
        <f>#N/A</f>
        <v>#N/A</v>
      </c>
    </row>
    <row r="30" spans="1:18" hidden="1">
      <c r="A30" s="67" t="e">
        <f>#N/A</f>
        <v>#N/A</v>
      </c>
      <c r="B30" s="77">
        <v>79663865</v>
      </c>
      <c r="C30" s="82" t="s">
        <v>223</v>
      </c>
      <c r="D30" s="82" t="s">
        <v>224</v>
      </c>
      <c r="E30" s="78" t="s">
        <v>225</v>
      </c>
      <c r="F30" s="78" t="s">
        <v>73</v>
      </c>
      <c r="G30" s="78" t="s">
        <v>145</v>
      </c>
      <c r="H30" s="83">
        <v>1695057</v>
      </c>
      <c r="I30" s="72">
        <v>0</v>
      </c>
      <c r="J30" s="75">
        <v>41029</v>
      </c>
      <c r="K30" s="75">
        <v>41029</v>
      </c>
      <c r="L30" s="71" t="e">
        <f>#N/A</f>
        <v>#N/A</v>
      </c>
      <c r="M30" s="82">
        <v>835</v>
      </c>
      <c r="N30" s="72" t="e">
        <f>#N/A</f>
        <v>#N/A</v>
      </c>
      <c r="O30" s="73">
        <v>1695057</v>
      </c>
      <c r="P30" s="74" t="e">
        <f>#N/A</f>
        <v>#N/A</v>
      </c>
      <c r="Q30" s="75">
        <v>41243</v>
      </c>
      <c r="R30" s="76" t="e">
        <f>#N/A</f>
        <v>#N/A</v>
      </c>
    </row>
    <row r="31" spans="1:18" hidden="1">
      <c r="A31" s="67" t="e">
        <f>#N/A</f>
        <v>#N/A</v>
      </c>
      <c r="B31" s="68">
        <v>41525561</v>
      </c>
      <c r="C31" s="81" t="s">
        <v>232</v>
      </c>
      <c r="D31" s="82" t="s">
        <v>233</v>
      </c>
      <c r="E31" s="81" t="s">
        <v>230</v>
      </c>
      <c r="F31" s="81" t="s">
        <v>166</v>
      </c>
      <c r="G31" s="69" t="s">
        <v>231</v>
      </c>
      <c r="H31" s="83">
        <v>168000</v>
      </c>
      <c r="I31" s="72">
        <v>0</v>
      </c>
      <c r="J31" s="75">
        <v>41196</v>
      </c>
      <c r="K31" s="75">
        <v>41196</v>
      </c>
      <c r="L31" s="71" t="e">
        <f>#N/A</f>
        <v>#N/A</v>
      </c>
      <c r="M31" s="82">
        <v>7937</v>
      </c>
      <c r="N31" s="72" t="e">
        <f>#N/A</f>
        <v>#N/A</v>
      </c>
      <c r="O31" s="73">
        <v>168000</v>
      </c>
      <c r="P31" s="74" t="e">
        <f>#N/A</f>
        <v>#N/A</v>
      </c>
      <c r="Q31" s="75">
        <v>41243</v>
      </c>
      <c r="R31" s="76" t="e">
        <f>#N/A</f>
        <v>#N/A</v>
      </c>
    </row>
    <row r="32" spans="1:18" hidden="1">
      <c r="A32" s="67" t="e">
        <f>#N/A</f>
        <v>#N/A</v>
      </c>
      <c r="B32" s="68">
        <v>41525561</v>
      </c>
      <c r="C32" s="81" t="s">
        <v>232</v>
      </c>
      <c r="D32" s="82" t="s">
        <v>233</v>
      </c>
      <c r="E32" s="81" t="s">
        <v>230</v>
      </c>
      <c r="F32" s="81" t="s">
        <v>166</v>
      </c>
      <c r="G32" s="69" t="s">
        <v>231</v>
      </c>
      <c r="H32" s="83">
        <v>168000</v>
      </c>
      <c r="I32" s="72">
        <v>0</v>
      </c>
      <c r="J32" s="75">
        <v>41158</v>
      </c>
      <c r="K32" s="75">
        <v>41158</v>
      </c>
      <c r="L32" s="71" t="e">
        <f>#N/A</f>
        <v>#N/A</v>
      </c>
      <c r="M32" s="82">
        <v>7789</v>
      </c>
      <c r="N32" s="72" t="e">
        <f>#N/A</f>
        <v>#N/A</v>
      </c>
      <c r="O32" s="73">
        <v>168000</v>
      </c>
      <c r="P32" s="74" t="e">
        <f>#N/A</f>
        <v>#N/A</v>
      </c>
      <c r="Q32" s="75">
        <v>41243</v>
      </c>
      <c r="R32" s="76" t="e">
        <f>#N/A</f>
        <v>#N/A</v>
      </c>
    </row>
    <row r="33" spans="1:18" hidden="1">
      <c r="A33" s="67" t="e">
        <f>#N/A</f>
        <v>#N/A</v>
      </c>
      <c r="B33" s="68">
        <v>41525561</v>
      </c>
      <c r="C33" s="81" t="s">
        <v>232</v>
      </c>
      <c r="D33" s="82" t="s">
        <v>233</v>
      </c>
      <c r="E33" s="81" t="s">
        <v>230</v>
      </c>
      <c r="F33" s="81" t="s">
        <v>166</v>
      </c>
      <c r="G33" s="69" t="s">
        <v>231</v>
      </c>
      <c r="H33" s="83">
        <v>168000</v>
      </c>
      <c r="I33" s="72">
        <v>0</v>
      </c>
      <c r="J33" s="75">
        <v>41136</v>
      </c>
      <c r="K33" s="75">
        <v>41136</v>
      </c>
      <c r="L33" s="71" t="e">
        <f>#N/A</f>
        <v>#N/A</v>
      </c>
      <c r="M33" s="82">
        <v>7707</v>
      </c>
      <c r="N33" s="72" t="e">
        <f>#N/A</f>
        <v>#N/A</v>
      </c>
      <c r="O33" s="73">
        <v>168000</v>
      </c>
      <c r="P33" s="74" t="e">
        <f>#N/A</f>
        <v>#N/A</v>
      </c>
      <c r="Q33" s="75">
        <v>41243</v>
      </c>
      <c r="R33" s="76" t="e">
        <f>#N/A</f>
        <v>#N/A</v>
      </c>
    </row>
    <row r="34" spans="1:18" hidden="1">
      <c r="A34" s="67" t="e">
        <f>#N/A</f>
        <v>#N/A</v>
      </c>
      <c r="B34" s="68">
        <v>41525561</v>
      </c>
      <c r="C34" s="81" t="s">
        <v>232</v>
      </c>
      <c r="D34" s="82" t="s">
        <v>233</v>
      </c>
      <c r="E34" s="81" t="s">
        <v>230</v>
      </c>
      <c r="F34" s="81" t="s">
        <v>166</v>
      </c>
      <c r="G34" s="69" t="s">
        <v>231</v>
      </c>
      <c r="H34" s="83">
        <v>168000</v>
      </c>
      <c r="I34" s="72">
        <v>0</v>
      </c>
      <c r="J34" s="75">
        <v>41127</v>
      </c>
      <c r="K34" s="75">
        <v>41127</v>
      </c>
      <c r="L34" s="71" t="e">
        <f>#N/A</f>
        <v>#N/A</v>
      </c>
      <c r="M34" s="82">
        <v>7675</v>
      </c>
      <c r="N34" s="72" t="e">
        <f>#N/A</f>
        <v>#N/A</v>
      </c>
      <c r="O34" s="73">
        <v>168000</v>
      </c>
      <c r="P34" s="74" t="e">
        <f>#N/A</f>
        <v>#N/A</v>
      </c>
      <c r="Q34" s="75">
        <v>41243</v>
      </c>
      <c r="R34" s="76" t="e">
        <f>#N/A</f>
        <v>#N/A</v>
      </c>
    </row>
    <row r="35" spans="1:18" hidden="1">
      <c r="A35" s="67" t="e">
        <f>#N/A</f>
        <v>#N/A</v>
      </c>
      <c r="B35" s="68">
        <v>41525561</v>
      </c>
      <c r="C35" s="81" t="s">
        <v>232</v>
      </c>
      <c r="D35" s="82" t="s">
        <v>233</v>
      </c>
      <c r="E35" s="81" t="s">
        <v>230</v>
      </c>
      <c r="F35" s="81" t="s">
        <v>166</v>
      </c>
      <c r="G35" s="69" t="s">
        <v>231</v>
      </c>
      <c r="H35" s="83">
        <v>168000</v>
      </c>
      <c r="I35" s="72">
        <v>0</v>
      </c>
      <c r="J35" s="75">
        <v>41107</v>
      </c>
      <c r="K35" s="75">
        <v>41107</v>
      </c>
      <c r="L35" s="71" t="e">
        <f>#N/A</f>
        <v>#N/A</v>
      </c>
      <c r="M35" s="82">
        <v>7603</v>
      </c>
      <c r="N35" s="72" t="e">
        <f>#N/A</f>
        <v>#N/A</v>
      </c>
      <c r="O35" s="73">
        <v>168000</v>
      </c>
      <c r="P35" s="74" t="e">
        <f>#N/A</f>
        <v>#N/A</v>
      </c>
      <c r="Q35" s="75">
        <v>41243</v>
      </c>
      <c r="R35" s="76" t="e">
        <f>#N/A</f>
        <v>#N/A</v>
      </c>
    </row>
    <row r="36" spans="1:18" ht="15" hidden="1">
      <c r="A36" s="67" t="e">
        <f>#N/A</f>
        <v>#N/A</v>
      </c>
      <c r="B36" s="85">
        <v>860035827</v>
      </c>
      <c r="C36" s="81" t="s">
        <v>314</v>
      </c>
      <c r="D36" s="81" t="s">
        <v>315</v>
      </c>
      <c r="E36" s="81" t="s">
        <v>316</v>
      </c>
      <c r="F36" s="69" t="s">
        <v>305</v>
      </c>
      <c r="G36" s="69" t="s">
        <v>305</v>
      </c>
      <c r="H36" s="91">
        <v>37445217</v>
      </c>
      <c r="I36" s="99"/>
      <c r="J36" s="75">
        <v>41130</v>
      </c>
      <c r="K36" s="75">
        <v>41215</v>
      </c>
      <c r="L36" s="71" t="e">
        <f>#N/A</f>
        <v>#N/A</v>
      </c>
      <c r="M36" s="72" t="s">
        <v>306</v>
      </c>
      <c r="N36" s="72">
        <v>2159000</v>
      </c>
      <c r="O36" s="73">
        <v>37445217</v>
      </c>
      <c r="P36" s="74" t="e">
        <f>#N/A</f>
        <v>#N/A</v>
      </c>
      <c r="Q36" s="75">
        <v>41243</v>
      </c>
      <c r="R36" s="92" t="e">
        <f>#N/A</f>
        <v>#N/A</v>
      </c>
    </row>
    <row r="37" spans="1:18" ht="15" hidden="1">
      <c r="A37" s="67" t="e">
        <f>#N/A</f>
        <v>#N/A</v>
      </c>
      <c r="B37" s="85">
        <v>860035827</v>
      </c>
      <c r="C37" s="81" t="s">
        <v>314</v>
      </c>
      <c r="D37" s="81" t="s">
        <v>315</v>
      </c>
      <c r="E37" s="81" t="s">
        <v>316</v>
      </c>
      <c r="F37" s="69" t="s">
        <v>305</v>
      </c>
      <c r="G37" s="69" t="s">
        <v>305</v>
      </c>
      <c r="H37" s="91">
        <v>27547370</v>
      </c>
      <c r="I37" s="99"/>
      <c r="J37" s="75">
        <v>40892</v>
      </c>
      <c r="K37" s="75">
        <v>41184</v>
      </c>
      <c r="L37" s="71" t="e">
        <f>#N/A</f>
        <v>#N/A</v>
      </c>
      <c r="M37" s="72" t="s">
        <v>306</v>
      </c>
      <c r="N37" s="72">
        <v>4313882</v>
      </c>
      <c r="O37" s="73">
        <v>27547370</v>
      </c>
      <c r="P37" s="74" t="e">
        <f>#N/A</f>
        <v>#N/A</v>
      </c>
      <c r="Q37" s="75">
        <v>41243</v>
      </c>
      <c r="R37" s="92" t="e">
        <f>#N/A</f>
        <v>#N/A</v>
      </c>
    </row>
    <row r="38" spans="1:18" ht="15" hidden="1">
      <c r="A38" s="67" t="e">
        <f>#N/A</f>
        <v>#N/A</v>
      </c>
      <c r="B38" s="85">
        <v>860035827</v>
      </c>
      <c r="C38" s="81" t="s">
        <v>314</v>
      </c>
      <c r="D38" s="81" t="s">
        <v>315</v>
      </c>
      <c r="E38" s="81" t="s">
        <v>316</v>
      </c>
      <c r="F38" s="69" t="s">
        <v>305</v>
      </c>
      <c r="G38" s="69" t="s">
        <v>305</v>
      </c>
      <c r="H38" s="91">
        <v>24118064</v>
      </c>
      <c r="I38" s="99"/>
      <c r="J38" s="75">
        <v>40765</v>
      </c>
      <c r="K38" s="75">
        <v>41099</v>
      </c>
      <c r="L38" s="71" t="e">
        <f>#N/A</f>
        <v>#N/A</v>
      </c>
      <c r="M38" s="72" t="s">
        <v>306</v>
      </c>
      <c r="N38" s="72">
        <v>4156000</v>
      </c>
      <c r="O38" s="73">
        <v>24118064</v>
      </c>
      <c r="P38" s="74" t="e">
        <f>#N/A</f>
        <v>#N/A</v>
      </c>
      <c r="Q38" s="75">
        <v>41243</v>
      </c>
      <c r="R38" s="92" t="e">
        <f>#N/A</f>
        <v>#N/A</v>
      </c>
    </row>
    <row r="39" spans="1:18" ht="15" hidden="1">
      <c r="A39" s="67" t="e">
        <f>#N/A</f>
        <v>#N/A</v>
      </c>
      <c r="B39" s="85">
        <v>860002964</v>
      </c>
      <c r="C39" s="81" t="s">
        <v>302</v>
      </c>
      <c r="D39" s="81" t="s">
        <v>303</v>
      </c>
      <c r="E39" s="69" t="s">
        <v>308</v>
      </c>
      <c r="F39" s="69" t="s">
        <v>305</v>
      </c>
      <c r="G39" s="69" t="s">
        <v>305</v>
      </c>
      <c r="H39" s="91">
        <v>1074324</v>
      </c>
      <c r="I39" s="99"/>
      <c r="J39" s="75">
        <v>40858</v>
      </c>
      <c r="K39" s="75">
        <v>41224</v>
      </c>
      <c r="L39" s="71" t="e">
        <f>#N/A</f>
        <v>#N/A</v>
      </c>
      <c r="M39" s="72" t="s">
        <v>306</v>
      </c>
      <c r="N39" s="72">
        <v>1074323</v>
      </c>
      <c r="O39" s="73">
        <v>1074324</v>
      </c>
      <c r="P39" s="74" t="e">
        <f>#N/A</f>
        <v>#N/A</v>
      </c>
      <c r="Q39" s="75">
        <v>41243</v>
      </c>
      <c r="R39" s="76" t="e">
        <f>#N/A</f>
        <v>#N/A</v>
      </c>
    </row>
    <row r="40" spans="1:18" ht="15" hidden="1">
      <c r="A40" s="67" t="e">
        <f>#N/A</f>
        <v>#N/A</v>
      </c>
      <c r="B40" s="85">
        <v>860002964</v>
      </c>
      <c r="C40" s="81" t="s">
        <v>302</v>
      </c>
      <c r="D40" s="81" t="s">
        <v>303</v>
      </c>
      <c r="E40" s="69" t="s">
        <v>309</v>
      </c>
      <c r="F40" s="69" t="s">
        <v>305</v>
      </c>
      <c r="G40" s="69" t="s">
        <v>305</v>
      </c>
      <c r="H40" s="91">
        <v>18396980.879999999</v>
      </c>
      <c r="I40" s="99"/>
      <c r="J40" s="75">
        <v>41107</v>
      </c>
      <c r="K40" s="75">
        <v>41209</v>
      </c>
      <c r="L40" s="71" t="e">
        <f>#N/A</f>
        <v>#N/A</v>
      </c>
      <c r="M40" s="72" t="s">
        <v>306</v>
      </c>
      <c r="N40" s="72">
        <v>5565841</v>
      </c>
      <c r="O40" s="73">
        <v>18396980.879999999</v>
      </c>
      <c r="P40" s="74" t="e">
        <f>#N/A</f>
        <v>#N/A</v>
      </c>
      <c r="Q40" s="75">
        <v>41243</v>
      </c>
      <c r="R40" s="92" t="e">
        <f>#N/A</f>
        <v>#N/A</v>
      </c>
    </row>
    <row r="41" spans="1:18" ht="15" hidden="1">
      <c r="A41" s="67" t="e">
        <f>#N/A</f>
        <v>#N/A</v>
      </c>
      <c r="B41" s="85">
        <v>860002964</v>
      </c>
      <c r="C41" s="81" t="s">
        <v>302</v>
      </c>
      <c r="D41" s="81" t="s">
        <v>303</v>
      </c>
      <c r="E41" s="69" t="s">
        <v>304</v>
      </c>
      <c r="F41" s="69" t="s">
        <v>305</v>
      </c>
      <c r="G41" s="69" t="s">
        <v>305</v>
      </c>
      <c r="H41" s="91">
        <v>18173954.890000001</v>
      </c>
      <c r="I41" s="99"/>
      <c r="J41" s="75">
        <v>40924</v>
      </c>
      <c r="K41" s="75">
        <v>41198</v>
      </c>
      <c r="L41" s="71" t="e">
        <f>#N/A</f>
        <v>#N/A</v>
      </c>
      <c r="M41" s="72" t="s">
        <v>306</v>
      </c>
      <c r="N41" s="72">
        <v>2276000</v>
      </c>
      <c r="O41" s="73">
        <v>18173954.890000001</v>
      </c>
      <c r="P41" s="74" t="e">
        <f>#N/A</f>
        <v>#N/A</v>
      </c>
      <c r="Q41" s="75">
        <v>41243</v>
      </c>
      <c r="R41" s="92" t="e">
        <f>#N/A</f>
        <v>#N/A</v>
      </c>
    </row>
    <row r="42" spans="1:18" ht="15" hidden="1">
      <c r="A42" s="67" t="e">
        <f>#N/A</f>
        <v>#N/A</v>
      </c>
      <c r="B42" s="85">
        <v>860002964</v>
      </c>
      <c r="C42" s="81" t="s">
        <v>302</v>
      </c>
      <c r="D42" s="81" t="s">
        <v>303</v>
      </c>
      <c r="E42" s="69" t="s">
        <v>312</v>
      </c>
      <c r="F42" s="69" t="s">
        <v>305</v>
      </c>
      <c r="G42" s="69" t="s">
        <v>305</v>
      </c>
      <c r="H42" s="91">
        <v>10457447</v>
      </c>
      <c r="I42" s="99"/>
      <c r="J42" s="75">
        <v>41197</v>
      </c>
      <c r="K42" s="75">
        <v>41197</v>
      </c>
      <c r="L42" s="71" t="e">
        <f>#N/A</f>
        <v>#N/A</v>
      </c>
      <c r="M42" s="72" t="s">
        <v>306</v>
      </c>
      <c r="N42" s="72">
        <v>1103147</v>
      </c>
      <c r="O42" s="73">
        <v>10457447</v>
      </c>
      <c r="P42" s="74" t="e">
        <f>#N/A</f>
        <v>#N/A</v>
      </c>
      <c r="Q42" s="75">
        <v>41243</v>
      </c>
      <c r="R42" s="76" t="e">
        <f>#N/A</f>
        <v>#N/A</v>
      </c>
    </row>
    <row r="43" spans="1:18" ht="15" hidden="1">
      <c r="A43" s="67" t="e">
        <f>#N/A</f>
        <v>#N/A</v>
      </c>
      <c r="B43" s="85">
        <v>860002964</v>
      </c>
      <c r="C43" s="81" t="s">
        <v>302</v>
      </c>
      <c r="D43" s="81" t="s">
        <v>303</v>
      </c>
      <c r="E43" s="69" t="s">
        <v>310</v>
      </c>
      <c r="F43" s="69" t="s">
        <v>305</v>
      </c>
      <c r="G43" s="69" t="s">
        <v>305</v>
      </c>
      <c r="H43" s="91">
        <v>41562343.850000001</v>
      </c>
      <c r="I43" s="99"/>
      <c r="J43" s="75">
        <v>41182</v>
      </c>
      <c r="K43" s="75">
        <v>41182</v>
      </c>
      <c r="L43" s="71" t="e">
        <f>#N/A</f>
        <v>#N/A</v>
      </c>
      <c r="M43" s="72" t="s">
        <v>311</v>
      </c>
      <c r="N43" s="72">
        <v>41446540.850000001</v>
      </c>
      <c r="O43" s="73">
        <v>41562343.850000001</v>
      </c>
      <c r="P43" s="74" t="e">
        <f>#N/A</f>
        <v>#N/A</v>
      </c>
      <c r="Q43" s="75">
        <v>41243</v>
      </c>
      <c r="R43" s="76" t="e">
        <f>#N/A</f>
        <v>#N/A</v>
      </c>
    </row>
    <row r="44" spans="1:18" ht="15" hidden="1">
      <c r="A44" s="67" t="e">
        <f>#N/A</f>
        <v>#N/A</v>
      </c>
      <c r="B44" s="85">
        <v>860002964</v>
      </c>
      <c r="C44" s="81" t="s">
        <v>302</v>
      </c>
      <c r="D44" s="81" t="s">
        <v>303</v>
      </c>
      <c r="E44" s="69" t="s">
        <v>357</v>
      </c>
      <c r="F44" s="69" t="s">
        <v>305</v>
      </c>
      <c r="G44" s="69" t="s">
        <v>305</v>
      </c>
      <c r="H44" s="91">
        <v>19033771</v>
      </c>
      <c r="I44" s="99"/>
      <c r="J44" s="75">
        <v>41179</v>
      </c>
      <c r="K44" s="75">
        <v>41179</v>
      </c>
      <c r="L44" s="71" t="e">
        <f>#N/A</f>
        <v>#N/A</v>
      </c>
      <c r="M44" s="72" t="s">
        <v>313</v>
      </c>
      <c r="N44" s="72">
        <v>19033771</v>
      </c>
      <c r="O44" s="73">
        <v>19033771</v>
      </c>
      <c r="P44" s="74" t="e">
        <f>#N/A</f>
        <v>#N/A</v>
      </c>
      <c r="Q44" s="75">
        <v>41243</v>
      </c>
      <c r="R44" s="76" t="e">
        <f>#N/A</f>
        <v>#N/A</v>
      </c>
    </row>
    <row r="45" spans="1:18" ht="15" hidden="1">
      <c r="A45" s="67" t="e">
        <f>#N/A</f>
        <v>#N/A</v>
      </c>
      <c r="B45" s="85">
        <v>860002964</v>
      </c>
      <c r="C45" s="81" t="s">
        <v>302</v>
      </c>
      <c r="D45" s="81" t="s">
        <v>303</v>
      </c>
      <c r="E45" s="69" t="s">
        <v>307</v>
      </c>
      <c r="F45" s="69" t="s">
        <v>305</v>
      </c>
      <c r="G45" s="69" t="s">
        <v>305</v>
      </c>
      <c r="H45" s="91">
        <v>19496938.100000001</v>
      </c>
      <c r="I45" s="99"/>
      <c r="J45" s="75">
        <v>41025</v>
      </c>
      <c r="K45" s="75">
        <v>41178</v>
      </c>
      <c r="L45" s="71" t="e">
        <f>#N/A</f>
        <v>#N/A</v>
      </c>
      <c r="M45" s="72" t="s">
        <v>306</v>
      </c>
      <c r="N45" s="72">
        <v>10298483</v>
      </c>
      <c r="O45" s="73">
        <v>19496938.100000001</v>
      </c>
      <c r="P45" s="74" t="e">
        <f>#N/A</f>
        <v>#N/A</v>
      </c>
      <c r="Q45" s="75">
        <v>41243</v>
      </c>
      <c r="R45" s="92" t="e">
        <f>#N/A</f>
        <v>#N/A</v>
      </c>
    </row>
    <row r="46" spans="1:18" ht="15" hidden="1">
      <c r="A46" s="67" t="e">
        <f>#N/A</f>
        <v>#N/A</v>
      </c>
      <c r="B46" s="85">
        <v>860002964</v>
      </c>
      <c r="C46" s="81" t="s">
        <v>302</v>
      </c>
      <c r="D46" s="81" t="s">
        <v>303</v>
      </c>
      <c r="E46" s="69" t="s">
        <v>308</v>
      </c>
      <c r="F46" s="69" t="s">
        <v>305</v>
      </c>
      <c r="G46" s="69" t="s">
        <v>305</v>
      </c>
      <c r="H46" s="91">
        <v>34687172.25</v>
      </c>
      <c r="I46" s="99"/>
      <c r="J46" s="75">
        <v>40719</v>
      </c>
      <c r="K46" s="75">
        <v>41179</v>
      </c>
      <c r="L46" s="71" t="e">
        <f>#N/A</f>
        <v>#N/A</v>
      </c>
      <c r="M46" s="72" t="s">
        <v>306</v>
      </c>
      <c r="N46" s="72">
        <v>7628224</v>
      </c>
      <c r="O46" s="73">
        <v>34687172.25</v>
      </c>
      <c r="P46" s="74" t="e">
        <f>#N/A</f>
        <v>#N/A</v>
      </c>
      <c r="Q46" s="75">
        <v>41244</v>
      </c>
      <c r="R46" s="92" t="e">
        <f>#N/A</f>
        <v>#N/A</v>
      </c>
    </row>
    <row r="47" spans="1:18" hidden="1">
      <c r="A47" s="67" t="e">
        <f>#N/A</f>
        <v>#N/A</v>
      </c>
      <c r="B47" s="85">
        <v>800149923</v>
      </c>
      <c r="C47" s="81" t="s">
        <v>330</v>
      </c>
      <c r="D47" s="81" t="s">
        <v>331</v>
      </c>
      <c r="E47" s="61" t="s">
        <v>316</v>
      </c>
      <c r="F47" s="69" t="s">
        <v>305</v>
      </c>
      <c r="G47" s="69" t="s">
        <v>305</v>
      </c>
      <c r="H47" s="94">
        <v>125000000</v>
      </c>
      <c r="I47" s="67">
        <v>2.2400000000000002</v>
      </c>
      <c r="J47" s="75">
        <v>41127</v>
      </c>
      <c r="K47" s="75">
        <v>41127</v>
      </c>
      <c r="L47" s="71" t="e">
        <f>#N/A</f>
        <v>#N/A</v>
      </c>
      <c r="M47" s="81" t="s">
        <v>306</v>
      </c>
      <c r="N47" s="72">
        <v>39312368</v>
      </c>
      <c r="O47" s="72">
        <v>125000000</v>
      </c>
      <c r="P47" s="74" t="e">
        <f>#N/A</f>
        <v>#N/A</v>
      </c>
      <c r="Q47" s="75">
        <v>41243</v>
      </c>
      <c r="R47" s="92" t="e">
        <f>#N/A</f>
        <v>#N/A</v>
      </c>
    </row>
    <row r="48" spans="1:18" ht="15" hidden="1">
      <c r="A48" s="67" t="e">
        <f>#N/A</f>
        <v>#N/A</v>
      </c>
      <c r="B48" s="85">
        <v>890903938</v>
      </c>
      <c r="C48" s="81" t="s">
        <v>317</v>
      </c>
      <c r="D48" s="81" t="s">
        <v>318</v>
      </c>
      <c r="E48" s="69" t="s">
        <v>310</v>
      </c>
      <c r="F48" s="69" t="s">
        <v>305</v>
      </c>
      <c r="G48" s="69" t="s">
        <v>305</v>
      </c>
      <c r="H48" s="84">
        <v>1820162.59</v>
      </c>
      <c r="I48" s="67"/>
      <c r="J48" s="75"/>
      <c r="K48" s="75">
        <v>41207</v>
      </c>
      <c r="L48" s="71" t="e">
        <f>#N/A</f>
        <v>#N/A</v>
      </c>
      <c r="M48" s="72"/>
      <c r="N48" s="93"/>
      <c r="O48" s="73">
        <v>1820162.59</v>
      </c>
      <c r="P48" s="74" t="e">
        <f>#N/A</f>
        <v>#N/A</v>
      </c>
      <c r="Q48" s="75">
        <v>41243</v>
      </c>
      <c r="R48" s="76" t="e">
        <f>#N/A</f>
        <v>#N/A</v>
      </c>
    </row>
    <row r="49" spans="1:18" ht="15" hidden="1">
      <c r="A49" s="67" t="e">
        <f>#N/A</f>
        <v>#N/A</v>
      </c>
      <c r="B49" s="85">
        <v>890903938</v>
      </c>
      <c r="C49" s="81" t="s">
        <v>317</v>
      </c>
      <c r="D49" s="81" t="s">
        <v>318</v>
      </c>
      <c r="E49" s="69" t="s">
        <v>319</v>
      </c>
      <c r="F49" s="69" t="s">
        <v>305</v>
      </c>
      <c r="G49" s="69" t="s">
        <v>305</v>
      </c>
      <c r="H49" s="84">
        <v>50110590</v>
      </c>
      <c r="I49" s="67"/>
      <c r="J49" s="75">
        <v>40704</v>
      </c>
      <c r="K49" s="75">
        <v>41188</v>
      </c>
      <c r="L49" s="71" t="e">
        <f>#N/A</f>
        <v>#N/A</v>
      </c>
      <c r="M49" s="72" t="s">
        <v>306</v>
      </c>
      <c r="N49" s="72">
        <v>8784679</v>
      </c>
      <c r="O49" s="73">
        <v>58895269</v>
      </c>
      <c r="P49" s="74" t="e">
        <f>#N/A</f>
        <v>#N/A</v>
      </c>
      <c r="Q49" s="75">
        <v>41243</v>
      </c>
      <c r="R49" s="92" t="e">
        <f>#N/A</f>
        <v>#N/A</v>
      </c>
    </row>
    <row r="50" spans="1:18" ht="15" hidden="1">
      <c r="A50" s="67" t="e">
        <f>#N/A</f>
        <v>#N/A</v>
      </c>
      <c r="B50" s="85">
        <v>890903938</v>
      </c>
      <c r="C50" s="81" t="s">
        <v>317</v>
      </c>
      <c r="D50" s="81" t="s">
        <v>318</v>
      </c>
      <c r="E50" s="69" t="s">
        <v>324</v>
      </c>
      <c r="F50" s="69" t="s">
        <v>305</v>
      </c>
      <c r="G50" s="69" t="s">
        <v>305</v>
      </c>
      <c r="H50" s="84">
        <v>3599666</v>
      </c>
      <c r="I50" s="67"/>
      <c r="J50" s="75">
        <v>40303</v>
      </c>
      <c r="K50" s="75">
        <v>41126</v>
      </c>
      <c r="L50" s="71" t="e">
        <f>#N/A</f>
        <v>#N/A</v>
      </c>
      <c r="M50" s="72" t="s">
        <v>306</v>
      </c>
      <c r="N50" s="93">
        <v>3420186</v>
      </c>
      <c r="O50" s="73">
        <v>7019852</v>
      </c>
      <c r="P50" s="74" t="e">
        <f>#N/A</f>
        <v>#N/A</v>
      </c>
      <c r="Q50" s="75">
        <v>41243</v>
      </c>
      <c r="R50" s="92" t="e">
        <f>#N/A</f>
        <v>#N/A</v>
      </c>
    </row>
    <row r="51" spans="1:18" ht="15" hidden="1">
      <c r="A51" s="67" t="e">
        <f>#N/A</f>
        <v>#N/A</v>
      </c>
      <c r="B51" s="85">
        <v>890903938</v>
      </c>
      <c r="C51" s="81" t="s">
        <v>317</v>
      </c>
      <c r="D51" s="81" t="s">
        <v>318</v>
      </c>
      <c r="E51" s="69" t="s">
        <v>312</v>
      </c>
      <c r="F51" s="69" t="s">
        <v>305</v>
      </c>
      <c r="G51" s="69" t="s">
        <v>305</v>
      </c>
      <c r="H51" s="84">
        <v>16275666</v>
      </c>
      <c r="I51" s="67">
        <v>2.2799999999999998</v>
      </c>
      <c r="J51" s="75"/>
      <c r="K51" s="75">
        <v>41115</v>
      </c>
      <c r="L51" s="71" t="e">
        <f>#N/A</f>
        <v>#N/A</v>
      </c>
      <c r="M51" s="72"/>
      <c r="N51" s="93"/>
      <c r="O51" s="73">
        <v>16275666</v>
      </c>
      <c r="P51" s="74" t="e">
        <f>#N/A</f>
        <v>#N/A</v>
      </c>
      <c r="Q51" s="75">
        <v>41243</v>
      </c>
      <c r="R51" s="76" t="e">
        <f>#N/A</f>
        <v>#N/A</v>
      </c>
    </row>
    <row r="52" spans="1:18" ht="15" hidden="1">
      <c r="A52" s="67" t="e">
        <f>#N/A</f>
        <v>#N/A</v>
      </c>
      <c r="B52" s="85">
        <v>890903938</v>
      </c>
      <c r="C52" s="81" t="s">
        <v>317</v>
      </c>
      <c r="D52" s="81" t="s">
        <v>318</v>
      </c>
      <c r="E52" s="69" t="s">
        <v>321</v>
      </c>
      <c r="F52" s="69" t="s">
        <v>305</v>
      </c>
      <c r="G52" s="69" t="s">
        <v>305</v>
      </c>
      <c r="H52" s="84">
        <v>58332973</v>
      </c>
      <c r="I52" s="67"/>
      <c r="J52" s="75">
        <v>40932</v>
      </c>
      <c r="K52" s="75">
        <v>41114</v>
      </c>
      <c r="L52" s="71" t="e">
        <f>#N/A</f>
        <v>#N/A</v>
      </c>
      <c r="M52" s="72" t="s">
        <v>306</v>
      </c>
      <c r="N52" s="93">
        <v>26343996</v>
      </c>
      <c r="O52" s="73">
        <v>84676969</v>
      </c>
      <c r="P52" s="74" t="e">
        <f>#N/A</f>
        <v>#N/A</v>
      </c>
      <c r="Q52" s="75">
        <v>41243</v>
      </c>
      <c r="R52" s="92" t="e">
        <f>#N/A</f>
        <v>#N/A</v>
      </c>
    </row>
    <row r="53" spans="1:18" ht="15" hidden="1">
      <c r="A53" s="67" t="e">
        <f>#N/A</f>
        <v>#N/A</v>
      </c>
      <c r="B53" s="85">
        <v>890903938</v>
      </c>
      <c r="C53" s="81" t="s">
        <v>317</v>
      </c>
      <c r="D53" s="81" t="s">
        <v>318</v>
      </c>
      <c r="E53" s="69" t="s">
        <v>322</v>
      </c>
      <c r="F53" s="69" t="s">
        <v>305</v>
      </c>
      <c r="G53" s="69" t="s">
        <v>305</v>
      </c>
      <c r="H53" s="84">
        <v>14249263</v>
      </c>
      <c r="I53" s="67"/>
      <c r="J53" s="75">
        <v>40960</v>
      </c>
      <c r="K53" s="75">
        <v>41111</v>
      </c>
      <c r="L53" s="71" t="e">
        <f>#N/A</f>
        <v>#N/A</v>
      </c>
      <c r="M53" s="72" t="s">
        <v>306</v>
      </c>
      <c r="N53" s="93">
        <v>3738614</v>
      </c>
      <c r="O53" s="73">
        <v>17987877</v>
      </c>
      <c r="P53" s="74" t="e">
        <f>#N/A</f>
        <v>#N/A</v>
      </c>
      <c r="Q53" s="75">
        <v>41243</v>
      </c>
      <c r="R53" s="92" t="e">
        <f>#N/A</f>
        <v>#N/A</v>
      </c>
    </row>
    <row r="54" spans="1:18" ht="15" hidden="1">
      <c r="A54" s="67" t="e">
        <f>#N/A</f>
        <v>#N/A</v>
      </c>
      <c r="B54" s="85">
        <v>890903938</v>
      </c>
      <c r="C54" s="81" t="s">
        <v>317</v>
      </c>
      <c r="D54" s="81" t="s">
        <v>318</v>
      </c>
      <c r="E54" s="69" t="s">
        <v>320</v>
      </c>
      <c r="F54" s="69" t="s">
        <v>305</v>
      </c>
      <c r="G54" s="69" t="s">
        <v>305</v>
      </c>
      <c r="H54" s="84">
        <v>20706476</v>
      </c>
      <c r="I54" s="67"/>
      <c r="J54" s="75">
        <v>40897</v>
      </c>
      <c r="K54" s="75">
        <v>41110</v>
      </c>
      <c r="L54" s="71" t="e">
        <f>#N/A</f>
        <v>#N/A</v>
      </c>
      <c r="M54" s="72" t="s">
        <v>306</v>
      </c>
      <c r="N54" s="93">
        <v>6378401</v>
      </c>
      <c r="O54" s="73">
        <v>27084877</v>
      </c>
      <c r="P54" s="74" t="e">
        <f>#N/A</f>
        <v>#N/A</v>
      </c>
      <c r="Q54" s="75">
        <v>41243</v>
      </c>
      <c r="R54" s="92" t="e">
        <f>#N/A</f>
        <v>#N/A</v>
      </c>
    </row>
    <row r="55" spans="1:18" ht="15" hidden="1">
      <c r="A55" s="67" t="e">
        <f>#N/A</f>
        <v>#N/A</v>
      </c>
      <c r="B55" s="85">
        <v>890903938</v>
      </c>
      <c r="C55" s="81" t="s">
        <v>317</v>
      </c>
      <c r="D55" s="81" t="s">
        <v>318</v>
      </c>
      <c r="E55" s="69" t="s">
        <v>323</v>
      </c>
      <c r="F55" s="69" t="s">
        <v>305</v>
      </c>
      <c r="G55" s="69" t="s">
        <v>305</v>
      </c>
      <c r="H55" s="84">
        <v>10000000</v>
      </c>
      <c r="I55" s="67"/>
      <c r="J55" s="75">
        <v>41156</v>
      </c>
      <c r="K55" s="75">
        <v>41099</v>
      </c>
      <c r="L55" s="71" t="e">
        <f>#N/A</f>
        <v>#N/A</v>
      </c>
      <c r="M55" s="72" t="s">
        <v>306</v>
      </c>
      <c r="N55" s="93">
        <v>17248605</v>
      </c>
      <c r="O55" s="73">
        <v>27248605</v>
      </c>
      <c r="P55" s="74" t="e">
        <f>#N/A</f>
        <v>#N/A</v>
      </c>
      <c r="Q55" s="75">
        <v>41243</v>
      </c>
      <c r="R55" s="92" t="e">
        <f>#N/A</f>
        <v>#N/A</v>
      </c>
    </row>
    <row r="56" spans="1:18" ht="15" hidden="1">
      <c r="A56" s="67" t="e">
        <f>#N/A</f>
        <v>#N/A</v>
      </c>
      <c r="B56" s="85">
        <v>890903938</v>
      </c>
      <c r="C56" s="81" t="s">
        <v>317</v>
      </c>
      <c r="D56" s="81" t="s">
        <v>318</v>
      </c>
      <c r="E56" s="69" t="s">
        <v>326</v>
      </c>
      <c r="F56" s="69" t="s">
        <v>305</v>
      </c>
      <c r="G56" s="69" t="s">
        <v>305</v>
      </c>
      <c r="H56" s="84">
        <v>6666220</v>
      </c>
      <c r="I56" s="67"/>
      <c r="J56" s="75">
        <v>41097</v>
      </c>
      <c r="K56" s="75">
        <v>41097</v>
      </c>
      <c r="L56" s="71" t="e">
        <f>#N/A</f>
        <v>#N/A</v>
      </c>
      <c r="M56" s="72" t="s">
        <v>306</v>
      </c>
      <c r="N56" s="93">
        <v>5949944</v>
      </c>
      <c r="O56" s="73">
        <v>12616164</v>
      </c>
      <c r="P56" s="74" t="e">
        <f>#N/A</f>
        <v>#N/A</v>
      </c>
      <c r="Q56" s="75">
        <v>41243</v>
      </c>
      <c r="R56" s="92" t="e">
        <f>#N/A</f>
        <v>#N/A</v>
      </c>
    </row>
    <row r="57" spans="1:18" ht="15" hidden="1">
      <c r="A57" s="67" t="e">
        <f>#N/A</f>
        <v>#N/A</v>
      </c>
      <c r="B57" s="85">
        <v>890903938</v>
      </c>
      <c r="C57" s="81" t="s">
        <v>317</v>
      </c>
      <c r="D57" s="81" t="s">
        <v>318</v>
      </c>
      <c r="E57" s="69" t="s">
        <v>327</v>
      </c>
      <c r="F57" s="69" t="s">
        <v>305</v>
      </c>
      <c r="G57" s="69" t="s">
        <v>305</v>
      </c>
      <c r="H57" s="84">
        <v>2083331</v>
      </c>
      <c r="I57" s="67"/>
      <c r="J57" s="75">
        <v>41030</v>
      </c>
      <c r="K57" s="75">
        <v>41097</v>
      </c>
      <c r="L57" s="71" t="e">
        <f>#N/A</f>
        <v>#N/A</v>
      </c>
      <c r="M57" s="72" t="s">
        <v>306</v>
      </c>
      <c r="N57" s="93">
        <v>2925961</v>
      </c>
      <c r="O57" s="73">
        <v>5009292</v>
      </c>
      <c r="P57" s="74" t="e">
        <f>#N/A</f>
        <v>#N/A</v>
      </c>
      <c r="Q57" s="75">
        <v>41243</v>
      </c>
      <c r="R57" s="92" t="e">
        <f>#N/A</f>
        <v>#N/A</v>
      </c>
    </row>
    <row r="58" spans="1:18" ht="15" hidden="1">
      <c r="A58" s="67" t="e">
        <f>#N/A</f>
        <v>#N/A</v>
      </c>
      <c r="B58" s="85">
        <v>890903938</v>
      </c>
      <c r="C58" s="81" t="s">
        <v>317</v>
      </c>
      <c r="D58" s="81" t="s">
        <v>318</v>
      </c>
      <c r="E58" s="69" t="s">
        <v>325</v>
      </c>
      <c r="F58" s="69" t="s">
        <v>305</v>
      </c>
      <c r="G58" s="69" t="s">
        <v>305</v>
      </c>
      <c r="H58" s="84">
        <v>3161949</v>
      </c>
      <c r="I58" s="67"/>
      <c r="J58" s="75">
        <v>40576</v>
      </c>
      <c r="K58" s="75">
        <v>40941</v>
      </c>
      <c r="L58" s="71" t="e">
        <f>#N/A</f>
        <v>#N/A</v>
      </c>
      <c r="M58" s="72" t="s">
        <v>306</v>
      </c>
      <c r="N58" s="93">
        <v>5317748</v>
      </c>
      <c r="O58" s="73">
        <v>8479697</v>
      </c>
      <c r="P58" s="74" t="e">
        <f>#N/A</f>
        <v>#N/A</v>
      </c>
      <c r="Q58" s="75">
        <v>41243</v>
      </c>
      <c r="R58" s="92" t="e">
        <f>#N/A</f>
        <v>#N/A</v>
      </c>
    </row>
    <row r="59" spans="1:18" ht="15" hidden="1">
      <c r="A59" s="67" t="e">
        <f>#N/A</f>
        <v>#N/A</v>
      </c>
      <c r="B59" s="85">
        <v>890903938</v>
      </c>
      <c r="C59" s="81" t="s">
        <v>328</v>
      </c>
      <c r="D59" s="81" t="s">
        <v>329</v>
      </c>
      <c r="E59" s="69" t="s">
        <v>308</v>
      </c>
      <c r="F59" s="69" t="s">
        <v>305</v>
      </c>
      <c r="G59" s="69" t="s">
        <v>305</v>
      </c>
      <c r="H59" s="84">
        <v>200000000</v>
      </c>
      <c r="I59" s="72"/>
      <c r="J59" s="75">
        <v>41054</v>
      </c>
      <c r="K59" s="75">
        <v>41146</v>
      </c>
      <c r="L59" s="71" t="e">
        <f>#N/A</f>
        <v>#N/A</v>
      </c>
      <c r="M59" s="72" t="s">
        <v>306</v>
      </c>
      <c r="N59" s="93">
        <v>15119112</v>
      </c>
      <c r="O59" s="73">
        <v>200000000</v>
      </c>
      <c r="P59" s="74" t="e">
        <f>#N/A</f>
        <v>#N/A</v>
      </c>
      <c r="Q59" s="75">
        <v>41243</v>
      </c>
      <c r="R59" s="92" t="e">
        <f>#N/A</f>
        <v>#N/A</v>
      </c>
    </row>
    <row r="60" spans="1:18" ht="15" hidden="1">
      <c r="A60" s="67" t="e">
        <f>#N/A</f>
        <v>#N/A</v>
      </c>
      <c r="B60" s="85">
        <v>890903938</v>
      </c>
      <c r="C60" s="81" t="s">
        <v>328</v>
      </c>
      <c r="D60" s="81" t="s">
        <v>329</v>
      </c>
      <c r="E60" s="69" t="s">
        <v>308</v>
      </c>
      <c r="F60" s="69" t="s">
        <v>305</v>
      </c>
      <c r="G60" s="69" t="s">
        <v>305</v>
      </c>
      <c r="H60" s="84">
        <v>30000000</v>
      </c>
      <c r="I60" s="72"/>
      <c r="J60" s="75">
        <v>41054</v>
      </c>
      <c r="K60" s="75">
        <v>41146</v>
      </c>
      <c r="L60" s="71" t="e">
        <f>#N/A</f>
        <v>#N/A</v>
      </c>
      <c r="M60" s="72" t="s">
        <v>306</v>
      </c>
      <c r="N60" s="93">
        <v>7150000</v>
      </c>
      <c r="O60" s="73">
        <v>30000000</v>
      </c>
      <c r="P60" s="74" t="e">
        <f>#N/A</f>
        <v>#N/A</v>
      </c>
      <c r="Q60" s="75">
        <v>41243</v>
      </c>
      <c r="R60" s="76" t="e">
        <f>#N/A</f>
        <v>#N/A</v>
      </c>
    </row>
    <row r="61" spans="1:18" hidden="1">
      <c r="A61" s="67" t="e">
        <f>#N/A</f>
        <v>#N/A</v>
      </c>
      <c r="B61" s="68">
        <v>1032381833</v>
      </c>
      <c r="C61" s="69" t="s">
        <v>123</v>
      </c>
      <c r="D61" s="78" t="s">
        <v>124</v>
      </c>
      <c r="E61" s="69" t="s">
        <v>118</v>
      </c>
      <c r="F61" s="69" t="s">
        <v>73</v>
      </c>
      <c r="G61" s="69" t="s">
        <v>104</v>
      </c>
      <c r="H61" s="70">
        <v>396160</v>
      </c>
      <c r="I61" s="72">
        <v>0</v>
      </c>
      <c r="J61" s="75">
        <v>41212</v>
      </c>
      <c r="K61" s="75">
        <v>41218</v>
      </c>
      <c r="L61" s="71" t="e">
        <f>#N/A</f>
        <v>#N/A</v>
      </c>
      <c r="M61" s="72" t="s">
        <v>100</v>
      </c>
      <c r="N61" s="72" t="e">
        <f>#N/A</f>
        <v>#N/A</v>
      </c>
      <c r="O61" s="73">
        <v>396160</v>
      </c>
      <c r="P61" s="74" t="e">
        <f>#N/A</f>
        <v>#N/A</v>
      </c>
      <c r="Q61" s="75">
        <v>41243</v>
      </c>
      <c r="R61" s="76" t="e">
        <f>#N/A</f>
        <v>#N/A</v>
      </c>
    </row>
    <row r="62" spans="1:18" hidden="1">
      <c r="A62" s="67" t="e">
        <f>#N/A</f>
        <v>#N/A</v>
      </c>
      <c r="B62" s="68">
        <v>80151989</v>
      </c>
      <c r="C62" s="81" t="s">
        <v>234</v>
      </c>
      <c r="D62" s="82" t="s">
        <v>235</v>
      </c>
      <c r="E62" s="81" t="s">
        <v>230</v>
      </c>
      <c r="F62" s="81" t="s">
        <v>166</v>
      </c>
      <c r="G62" s="69" t="s">
        <v>231</v>
      </c>
      <c r="H62" s="83">
        <v>1237880</v>
      </c>
      <c r="I62" s="72">
        <v>0</v>
      </c>
      <c r="J62" s="75">
        <v>41206</v>
      </c>
      <c r="K62" s="75">
        <v>41237</v>
      </c>
      <c r="L62" s="71" t="e">
        <f>#N/A</f>
        <v>#N/A</v>
      </c>
      <c r="M62" s="82" t="s">
        <v>237</v>
      </c>
      <c r="N62" s="72" t="e">
        <f>#N/A</f>
        <v>#N/A</v>
      </c>
      <c r="O62" s="73">
        <v>1237880</v>
      </c>
      <c r="P62" s="74" t="e">
        <f>#N/A</f>
        <v>#N/A</v>
      </c>
      <c r="Q62" s="75">
        <v>41243</v>
      </c>
      <c r="R62" s="76" t="e">
        <f>#N/A</f>
        <v>#N/A</v>
      </c>
    </row>
    <row r="63" spans="1:18" hidden="1">
      <c r="A63" s="67" t="e">
        <f>#N/A</f>
        <v>#N/A</v>
      </c>
      <c r="B63" s="68">
        <v>80151989</v>
      </c>
      <c r="C63" s="61" t="s">
        <v>234</v>
      </c>
      <c r="D63" s="14" t="s">
        <v>235</v>
      </c>
      <c r="E63" s="81" t="s">
        <v>230</v>
      </c>
      <c r="F63" s="81" t="s">
        <v>166</v>
      </c>
      <c r="G63" s="69" t="s">
        <v>231</v>
      </c>
      <c r="H63" s="83">
        <v>1237880</v>
      </c>
      <c r="I63" s="72">
        <v>0</v>
      </c>
      <c r="J63" s="75">
        <v>41206</v>
      </c>
      <c r="K63" s="75">
        <v>41237</v>
      </c>
      <c r="L63" s="71" t="e">
        <f>#N/A</f>
        <v>#N/A</v>
      </c>
      <c r="M63" s="82">
        <v>81</v>
      </c>
      <c r="N63" s="72" t="e">
        <f>#N/A</f>
        <v>#N/A</v>
      </c>
      <c r="O63" s="73">
        <v>1237880</v>
      </c>
      <c r="P63" s="74" t="e">
        <f>#N/A</f>
        <v>#N/A</v>
      </c>
      <c r="Q63" s="75">
        <v>41243</v>
      </c>
      <c r="R63" s="76" t="e">
        <f>#N/A</f>
        <v>#N/A</v>
      </c>
    </row>
    <row r="64" spans="1:18" hidden="1">
      <c r="A64" s="67" t="e">
        <f>#N/A</f>
        <v>#N/A</v>
      </c>
      <c r="B64" s="68">
        <v>80151989</v>
      </c>
      <c r="C64" s="81" t="s">
        <v>234</v>
      </c>
      <c r="D64" s="82" t="s">
        <v>235</v>
      </c>
      <c r="E64" s="81" t="s">
        <v>230</v>
      </c>
      <c r="F64" s="81" t="s">
        <v>166</v>
      </c>
      <c r="G64" s="69" t="s">
        <v>231</v>
      </c>
      <c r="H64" s="83">
        <v>1195600</v>
      </c>
      <c r="I64" s="72">
        <v>0</v>
      </c>
      <c r="J64" s="75">
        <v>41199</v>
      </c>
      <c r="K64" s="75">
        <v>41230</v>
      </c>
      <c r="L64" s="71" t="e">
        <f>#N/A</f>
        <v>#N/A</v>
      </c>
      <c r="M64" s="82">
        <v>129</v>
      </c>
      <c r="N64" s="72" t="e">
        <f>#N/A</f>
        <v>#N/A</v>
      </c>
      <c r="O64" s="73">
        <v>1195600</v>
      </c>
      <c r="P64" s="74" t="e">
        <f>#N/A</f>
        <v>#N/A</v>
      </c>
      <c r="Q64" s="75">
        <v>41243</v>
      </c>
      <c r="R64" s="76" t="e">
        <f>#N/A</f>
        <v>#N/A</v>
      </c>
    </row>
    <row r="65" spans="1:18" hidden="1">
      <c r="A65" s="67" t="e">
        <f>#N/A</f>
        <v>#N/A</v>
      </c>
      <c r="B65" s="68">
        <v>80151989</v>
      </c>
      <c r="C65" s="81" t="s">
        <v>234</v>
      </c>
      <c r="D65" s="82" t="s">
        <v>235</v>
      </c>
      <c r="E65" s="81" t="s">
        <v>230</v>
      </c>
      <c r="F65" s="81" t="s">
        <v>166</v>
      </c>
      <c r="G65" s="69" t="s">
        <v>231</v>
      </c>
      <c r="H65" s="83">
        <v>1213520</v>
      </c>
      <c r="I65" s="72">
        <v>0</v>
      </c>
      <c r="J65" s="75">
        <v>41169</v>
      </c>
      <c r="K65" s="75">
        <v>41199</v>
      </c>
      <c r="L65" s="71" t="e">
        <f>#N/A</f>
        <v>#N/A</v>
      </c>
      <c r="M65" s="82">
        <v>3843</v>
      </c>
      <c r="N65" s="72" t="e">
        <f>#N/A</f>
        <v>#N/A</v>
      </c>
      <c r="O65" s="73">
        <v>1213520</v>
      </c>
      <c r="P65" s="74" t="e">
        <f>#N/A</f>
        <v>#N/A</v>
      </c>
      <c r="Q65" s="75">
        <v>41243</v>
      </c>
      <c r="R65" s="76" t="e">
        <f>#N/A</f>
        <v>#N/A</v>
      </c>
    </row>
    <row r="66" spans="1:18" hidden="1">
      <c r="A66" s="67" t="e">
        <f>#N/A</f>
        <v>#N/A</v>
      </c>
      <c r="B66" s="68">
        <v>80151989</v>
      </c>
      <c r="C66" s="81" t="s">
        <v>234</v>
      </c>
      <c r="D66" s="82" t="s">
        <v>235</v>
      </c>
      <c r="E66" s="81" t="s">
        <v>230</v>
      </c>
      <c r="F66" s="81" t="s">
        <v>166</v>
      </c>
      <c r="G66" s="69" t="s">
        <v>231</v>
      </c>
      <c r="H66" s="83">
        <v>1192240</v>
      </c>
      <c r="I66" s="72">
        <v>0</v>
      </c>
      <c r="J66" s="75">
        <v>41156</v>
      </c>
      <c r="K66" s="75">
        <v>41186</v>
      </c>
      <c r="L66" s="71" t="e">
        <f>#N/A</f>
        <v>#N/A</v>
      </c>
      <c r="M66" s="82">
        <v>3570</v>
      </c>
      <c r="N66" s="72" t="e">
        <f>#N/A</f>
        <v>#N/A</v>
      </c>
      <c r="O66" s="73">
        <v>1192240</v>
      </c>
      <c r="P66" s="74" t="e">
        <f>#N/A</f>
        <v>#N/A</v>
      </c>
      <c r="Q66" s="75">
        <v>41243</v>
      </c>
      <c r="R66" s="76" t="e">
        <f>#N/A</f>
        <v>#N/A</v>
      </c>
    </row>
    <row r="67" spans="1:18" hidden="1">
      <c r="A67" s="67" t="e">
        <f>#N/A</f>
        <v>#N/A</v>
      </c>
      <c r="B67" s="68">
        <v>80151989</v>
      </c>
      <c r="C67" s="81" t="s">
        <v>234</v>
      </c>
      <c r="D67" s="82" t="s">
        <v>235</v>
      </c>
      <c r="E67" s="81" t="s">
        <v>230</v>
      </c>
      <c r="F67" s="81" t="s">
        <v>166</v>
      </c>
      <c r="G67" s="69" t="s">
        <v>231</v>
      </c>
      <c r="H67" s="83">
        <v>3739000</v>
      </c>
      <c r="I67" s="72">
        <v>0</v>
      </c>
      <c r="J67" s="75">
        <v>41150</v>
      </c>
      <c r="K67" s="75">
        <v>41181</v>
      </c>
      <c r="L67" s="71" t="e">
        <f>#N/A</f>
        <v>#N/A</v>
      </c>
      <c r="M67" s="82" t="s">
        <v>236</v>
      </c>
      <c r="N67" s="72" t="e">
        <f>#N/A</f>
        <v>#N/A</v>
      </c>
      <c r="O67" s="73">
        <v>3739000</v>
      </c>
      <c r="P67" s="74" t="e">
        <f>#N/A</f>
        <v>#N/A</v>
      </c>
      <c r="Q67" s="75">
        <v>41243</v>
      </c>
      <c r="R67" s="76" t="e">
        <f>#N/A</f>
        <v>#N/A</v>
      </c>
    </row>
    <row r="68" spans="1:18" hidden="1">
      <c r="A68" s="67" t="e">
        <f>#N/A</f>
        <v>#N/A</v>
      </c>
      <c r="B68" s="68">
        <v>80151989</v>
      </c>
      <c r="C68" s="81" t="s">
        <v>234</v>
      </c>
      <c r="D68" s="82" t="s">
        <v>235</v>
      </c>
      <c r="E68" s="81" t="s">
        <v>230</v>
      </c>
      <c r="F68" s="81" t="s">
        <v>166</v>
      </c>
      <c r="G68" s="69" t="s">
        <v>231</v>
      </c>
      <c r="H68" s="83">
        <v>1209600</v>
      </c>
      <c r="I68" s="72">
        <v>0</v>
      </c>
      <c r="J68" s="75">
        <v>41150</v>
      </c>
      <c r="K68" s="75">
        <v>41181</v>
      </c>
      <c r="L68" s="71" t="e">
        <f>#N/A</f>
        <v>#N/A</v>
      </c>
      <c r="M68" s="82">
        <v>3481</v>
      </c>
      <c r="N68" s="72" t="e">
        <f>#N/A</f>
        <v>#N/A</v>
      </c>
      <c r="O68" s="73">
        <v>1209600</v>
      </c>
      <c r="P68" s="74" t="e">
        <f>#N/A</f>
        <v>#N/A</v>
      </c>
      <c r="Q68" s="75">
        <v>41243</v>
      </c>
      <c r="R68" s="76" t="e">
        <f>#N/A</f>
        <v>#N/A</v>
      </c>
    </row>
    <row r="69" spans="1:18" hidden="1">
      <c r="A69" s="67" t="e">
        <f>#N/A</f>
        <v>#N/A</v>
      </c>
      <c r="B69" s="68">
        <v>80151989</v>
      </c>
      <c r="C69" s="81" t="s">
        <v>234</v>
      </c>
      <c r="D69" s="82" t="s">
        <v>235</v>
      </c>
      <c r="E69" s="81" t="s">
        <v>230</v>
      </c>
      <c r="F69" s="81" t="s">
        <v>166</v>
      </c>
      <c r="G69" s="69" t="s">
        <v>231</v>
      </c>
      <c r="H69" s="83">
        <v>1204560</v>
      </c>
      <c r="I69" s="72">
        <v>0</v>
      </c>
      <c r="J69" s="75">
        <v>41148</v>
      </c>
      <c r="K69" s="75">
        <v>41179</v>
      </c>
      <c r="L69" s="71" t="e">
        <f>#N/A</f>
        <v>#N/A</v>
      </c>
      <c r="M69" s="82">
        <v>3065</v>
      </c>
      <c r="N69" s="72" t="e">
        <f>#N/A</f>
        <v>#N/A</v>
      </c>
      <c r="O69" s="73">
        <v>1204560</v>
      </c>
      <c r="P69" s="74" t="e">
        <f>#N/A</f>
        <v>#N/A</v>
      </c>
      <c r="Q69" s="75">
        <v>41243</v>
      </c>
      <c r="R69" s="76" t="e">
        <f>#N/A</f>
        <v>#N/A</v>
      </c>
    </row>
    <row r="70" spans="1:18" hidden="1">
      <c r="A70" s="67" t="e">
        <f>#N/A</f>
        <v>#N/A</v>
      </c>
      <c r="B70" s="68">
        <v>80151989</v>
      </c>
      <c r="C70" s="81" t="s">
        <v>234</v>
      </c>
      <c r="D70" s="82" t="s">
        <v>235</v>
      </c>
      <c r="E70" s="81" t="s">
        <v>230</v>
      </c>
      <c r="F70" s="81" t="s">
        <v>166</v>
      </c>
      <c r="G70" s="69" t="s">
        <v>231</v>
      </c>
      <c r="H70" s="83">
        <v>1874320</v>
      </c>
      <c r="I70" s="72">
        <v>0</v>
      </c>
      <c r="J70" s="75">
        <v>41142</v>
      </c>
      <c r="K70" s="75">
        <v>41173</v>
      </c>
      <c r="L70" s="71" t="e">
        <f>#N/A</f>
        <v>#N/A</v>
      </c>
      <c r="M70" s="82">
        <v>3155</v>
      </c>
      <c r="N70" s="72" t="e">
        <f>#N/A</f>
        <v>#N/A</v>
      </c>
      <c r="O70" s="73">
        <v>1874320</v>
      </c>
      <c r="P70" s="74" t="e">
        <f>#N/A</f>
        <v>#N/A</v>
      </c>
      <c r="Q70" s="75">
        <v>41243</v>
      </c>
      <c r="R70" s="76" t="e">
        <f>#N/A</f>
        <v>#N/A</v>
      </c>
    </row>
    <row r="71" spans="1:18" hidden="1">
      <c r="A71" s="67" t="e">
        <f>#N/A</f>
        <v>#N/A</v>
      </c>
      <c r="B71" s="68">
        <v>80151989</v>
      </c>
      <c r="C71" s="81" t="s">
        <v>234</v>
      </c>
      <c r="D71" s="82" t="s">
        <v>235</v>
      </c>
      <c r="E71" s="81" t="s">
        <v>230</v>
      </c>
      <c r="F71" s="81" t="s">
        <v>166</v>
      </c>
      <c r="G71" s="69" t="s">
        <v>231</v>
      </c>
      <c r="H71" s="83">
        <v>1665440</v>
      </c>
      <c r="I71" s="72">
        <v>0</v>
      </c>
      <c r="J71" s="75">
        <v>41138</v>
      </c>
      <c r="K71" s="75">
        <v>41169</v>
      </c>
      <c r="L71" s="71" t="e">
        <f>#N/A</f>
        <v>#N/A</v>
      </c>
      <c r="M71" s="82">
        <v>2899</v>
      </c>
      <c r="N71" s="72" t="e">
        <f>#N/A</f>
        <v>#N/A</v>
      </c>
      <c r="O71" s="73">
        <v>1665440</v>
      </c>
      <c r="P71" s="74" t="e">
        <f>#N/A</f>
        <v>#N/A</v>
      </c>
      <c r="Q71" s="75">
        <v>41243</v>
      </c>
      <c r="R71" s="76" t="e">
        <f>#N/A</f>
        <v>#N/A</v>
      </c>
    </row>
    <row r="72" spans="1:18" hidden="1">
      <c r="A72" s="67" t="e">
        <f>#N/A</f>
        <v>#N/A</v>
      </c>
      <c r="B72" s="68">
        <v>80151989</v>
      </c>
      <c r="C72" s="81" t="s">
        <v>234</v>
      </c>
      <c r="D72" s="82" t="s">
        <v>235</v>
      </c>
      <c r="E72" s="81" t="s">
        <v>230</v>
      </c>
      <c r="F72" s="81" t="s">
        <v>166</v>
      </c>
      <c r="G72" s="69" t="s">
        <v>231</v>
      </c>
      <c r="H72" s="83">
        <v>1437520</v>
      </c>
      <c r="I72" s="72">
        <v>0</v>
      </c>
      <c r="J72" s="75">
        <v>41136</v>
      </c>
      <c r="K72" s="75">
        <v>41167</v>
      </c>
      <c r="L72" s="71" t="e">
        <f>#N/A</f>
        <v>#N/A</v>
      </c>
      <c r="M72" s="82">
        <v>2897</v>
      </c>
      <c r="N72" s="72" t="e">
        <f>#N/A</f>
        <v>#N/A</v>
      </c>
      <c r="O72" s="73">
        <v>1437520</v>
      </c>
      <c r="P72" s="74" t="e">
        <f>#N/A</f>
        <v>#N/A</v>
      </c>
      <c r="Q72" s="75">
        <v>41243</v>
      </c>
      <c r="R72" s="76" t="e">
        <f>#N/A</f>
        <v>#N/A</v>
      </c>
    </row>
    <row r="73" spans="1:18" hidden="1">
      <c r="A73" s="67" t="e">
        <f>#N/A</f>
        <v>#N/A</v>
      </c>
      <c r="B73" s="68">
        <v>19349519</v>
      </c>
      <c r="C73" s="69" t="s">
        <v>141</v>
      </c>
      <c r="D73" s="69" t="s">
        <v>142</v>
      </c>
      <c r="E73" s="69" t="s">
        <v>130</v>
      </c>
      <c r="F73" s="69" t="s">
        <v>73</v>
      </c>
      <c r="G73" s="69" t="s">
        <v>104</v>
      </c>
      <c r="H73" s="70">
        <v>875000</v>
      </c>
      <c r="I73" s="72">
        <v>0</v>
      </c>
      <c r="J73" s="75">
        <v>41212</v>
      </c>
      <c r="K73" s="75">
        <v>41218</v>
      </c>
      <c r="L73" s="71" t="e">
        <f>#N/A</f>
        <v>#N/A</v>
      </c>
      <c r="M73" s="72" t="s">
        <v>100</v>
      </c>
      <c r="N73" s="72" t="e">
        <f>#N/A</f>
        <v>#N/A</v>
      </c>
      <c r="O73" s="73">
        <v>875000</v>
      </c>
      <c r="P73" s="74" t="e">
        <f>#N/A</f>
        <v>#N/A</v>
      </c>
      <c r="Q73" s="75">
        <v>41248</v>
      </c>
      <c r="R73" s="76" t="e">
        <f>#N/A</f>
        <v>#N/A</v>
      </c>
    </row>
    <row r="74" spans="1:18" hidden="1">
      <c r="A74" s="67" t="e">
        <f>#N/A</f>
        <v>#N/A</v>
      </c>
      <c r="B74" s="85">
        <v>79168603</v>
      </c>
      <c r="C74" s="81" t="s">
        <v>238</v>
      </c>
      <c r="D74" s="81" t="s">
        <v>239</v>
      </c>
      <c r="E74" s="81" t="s">
        <v>230</v>
      </c>
      <c r="F74" s="81" t="s">
        <v>166</v>
      </c>
      <c r="G74" s="69" t="s">
        <v>231</v>
      </c>
      <c r="H74" s="86">
        <v>1134100</v>
      </c>
      <c r="I74" s="72">
        <v>0</v>
      </c>
      <c r="J74" s="75">
        <v>41170</v>
      </c>
      <c r="K74" s="75">
        <v>41200</v>
      </c>
      <c r="L74" s="71" t="e">
        <f>#N/A</f>
        <v>#N/A</v>
      </c>
      <c r="M74" s="81">
        <v>190912</v>
      </c>
      <c r="N74" s="72" t="e">
        <f>#N/A</f>
        <v>#N/A</v>
      </c>
      <c r="O74" s="73">
        <v>1134100</v>
      </c>
      <c r="P74" s="74" t="e">
        <f>#N/A</f>
        <v>#N/A</v>
      </c>
      <c r="Q74" s="75">
        <v>41243</v>
      </c>
      <c r="R74" s="76" t="e">
        <f>#N/A</f>
        <v>#N/A</v>
      </c>
    </row>
    <row r="75" spans="1:18" hidden="1">
      <c r="A75" s="67" t="e">
        <f>#N/A</f>
        <v>#N/A</v>
      </c>
      <c r="B75" s="85">
        <v>79168603</v>
      </c>
      <c r="C75" s="81" t="s">
        <v>238</v>
      </c>
      <c r="D75" s="81" t="s">
        <v>239</v>
      </c>
      <c r="E75" s="81" t="s">
        <v>230</v>
      </c>
      <c r="F75" s="81" t="s">
        <v>166</v>
      </c>
      <c r="G75" s="69" t="s">
        <v>231</v>
      </c>
      <c r="H75" s="86">
        <v>1171500</v>
      </c>
      <c r="I75" s="72">
        <v>0</v>
      </c>
      <c r="J75" s="75">
        <v>41166</v>
      </c>
      <c r="K75" s="75">
        <v>41196</v>
      </c>
      <c r="L75" s="71" t="e">
        <f>#N/A</f>
        <v>#N/A</v>
      </c>
      <c r="M75" s="81">
        <v>140912</v>
      </c>
      <c r="N75" s="72" t="e">
        <f>#N/A</f>
        <v>#N/A</v>
      </c>
      <c r="O75" s="73">
        <v>1171500</v>
      </c>
      <c r="P75" s="74" t="e">
        <f>#N/A</f>
        <v>#N/A</v>
      </c>
      <c r="Q75" s="75">
        <v>41243</v>
      </c>
      <c r="R75" s="76" t="e">
        <f>#N/A</f>
        <v>#N/A</v>
      </c>
    </row>
    <row r="76" spans="1:18" hidden="1">
      <c r="A76" s="67" t="e">
        <f>#N/A</f>
        <v>#N/A</v>
      </c>
      <c r="B76" s="85">
        <v>79168603</v>
      </c>
      <c r="C76" s="81" t="s">
        <v>238</v>
      </c>
      <c r="D76" s="81" t="s">
        <v>239</v>
      </c>
      <c r="E76" s="81" t="s">
        <v>230</v>
      </c>
      <c r="F76" s="81" t="s">
        <v>166</v>
      </c>
      <c r="G76" s="69" t="s">
        <v>231</v>
      </c>
      <c r="H76" s="86">
        <v>2281125</v>
      </c>
      <c r="I76" s="72">
        <v>0</v>
      </c>
      <c r="J76" s="75">
        <v>41159</v>
      </c>
      <c r="K76" s="75">
        <v>41189</v>
      </c>
      <c r="L76" s="71" t="e">
        <f>#N/A</f>
        <v>#N/A</v>
      </c>
      <c r="M76" s="81">
        <v>70912</v>
      </c>
      <c r="N76" s="72" t="e">
        <f>#N/A</f>
        <v>#N/A</v>
      </c>
      <c r="O76" s="73">
        <v>2281125</v>
      </c>
      <c r="P76" s="74" t="e">
        <f>#N/A</f>
        <v>#N/A</v>
      </c>
      <c r="Q76" s="75">
        <v>41243</v>
      </c>
      <c r="R76" s="76" t="e">
        <f>#N/A</f>
        <v>#N/A</v>
      </c>
    </row>
    <row r="77" spans="1:18" hidden="1">
      <c r="A77" s="67" t="e">
        <f>#N/A</f>
        <v>#N/A</v>
      </c>
      <c r="B77" s="85">
        <v>79168603</v>
      </c>
      <c r="C77" s="81" t="s">
        <v>238</v>
      </c>
      <c r="D77" s="81" t="s">
        <v>239</v>
      </c>
      <c r="E77" s="81" t="s">
        <v>230</v>
      </c>
      <c r="F77" s="81" t="s">
        <v>166</v>
      </c>
      <c r="G77" s="69" t="s">
        <v>231</v>
      </c>
      <c r="H77" s="86">
        <v>1166550</v>
      </c>
      <c r="I77" s="72">
        <v>0</v>
      </c>
      <c r="J77" s="75">
        <v>41156</v>
      </c>
      <c r="K77" s="75">
        <v>41186</v>
      </c>
      <c r="L77" s="71" t="e">
        <f>#N/A</f>
        <v>#N/A</v>
      </c>
      <c r="M77" s="81">
        <v>40912</v>
      </c>
      <c r="N77" s="72" t="e">
        <f>#N/A</f>
        <v>#N/A</v>
      </c>
      <c r="O77" s="73">
        <v>1166550</v>
      </c>
      <c r="P77" s="74" t="e">
        <f>#N/A</f>
        <v>#N/A</v>
      </c>
      <c r="Q77" s="75">
        <v>41243</v>
      </c>
      <c r="R77" s="76" t="e">
        <f>#N/A</f>
        <v>#N/A</v>
      </c>
    </row>
    <row r="78" spans="1:18" hidden="1">
      <c r="A78" s="67" t="e">
        <f>#N/A</f>
        <v>#N/A</v>
      </c>
      <c r="B78" s="85">
        <v>79168603</v>
      </c>
      <c r="C78" s="81" t="s">
        <v>238</v>
      </c>
      <c r="D78" s="81" t="s">
        <v>239</v>
      </c>
      <c r="E78" s="81" t="s">
        <v>230</v>
      </c>
      <c r="F78" s="81" t="s">
        <v>166</v>
      </c>
      <c r="G78" s="69" t="s">
        <v>231</v>
      </c>
      <c r="H78" s="86">
        <v>1166550</v>
      </c>
      <c r="I78" s="72">
        <v>0</v>
      </c>
      <c r="J78" s="75">
        <v>41155</v>
      </c>
      <c r="K78" s="75">
        <v>41185</v>
      </c>
      <c r="L78" s="71" t="e">
        <f>#N/A</f>
        <v>#N/A</v>
      </c>
      <c r="M78" s="81">
        <v>30912</v>
      </c>
      <c r="N78" s="72" t="e">
        <f>#N/A</f>
        <v>#N/A</v>
      </c>
      <c r="O78" s="73">
        <v>1166550</v>
      </c>
      <c r="P78" s="74" t="e">
        <f>#N/A</f>
        <v>#N/A</v>
      </c>
      <c r="Q78" s="75">
        <v>41243</v>
      </c>
      <c r="R78" s="76" t="e">
        <f>#N/A</f>
        <v>#N/A</v>
      </c>
    </row>
    <row r="79" spans="1:18" hidden="1">
      <c r="A79" s="67" t="e">
        <f>#N/A</f>
        <v>#N/A</v>
      </c>
      <c r="B79" s="85">
        <v>79168603</v>
      </c>
      <c r="C79" s="81" t="s">
        <v>238</v>
      </c>
      <c r="D79" s="81" t="s">
        <v>239</v>
      </c>
      <c r="E79" s="81" t="s">
        <v>230</v>
      </c>
      <c r="F79" s="81" t="s">
        <v>166</v>
      </c>
      <c r="G79" s="69" t="s">
        <v>231</v>
      </c>
      <c r="H79" s="86">
        <v>1435750</v>
      </c>
      <c r="I79" s="72">
        <v>0</v>
      </c>
      <c r="J79" s="75">
        <v>41152</v>
      </c>
      <c r="K79" s="75">
        <v>41182</v>
      </c>
      <c r="L79" s="71" t="e">
        <f>#N/A</f>
        <v>#N/A</v>
      </c>
      <c r="M79" s="81">
        <v>310812</v>
      </c>
      <c r="N79" s="72" t="e">
        <f>#N/A</f>
        <v>#N/A</v>
      </c>
      <c r="O79" s="73">
        <v>1435750</v>
      </c>
      <c r="P79" s="74" t="e">
        <f>#N/A</f>
        <v>#N/A</v>
      </c>
      <c r="Q79" s="75">
        <v>41243</v>
      </c>
      <c r="R79" s="76" t="e">
        <f>#N/A</f>
        <v>#N/A</v>
      </c>
    </row>
    <row r="80" spans="1:18" hidden="1">
      <c r="A80" s="67" t="e">
        <f>#N/A</f>
        <v>#N/A</v>
      </c>
      <c r="B80" s="85">
        <v>890321151</v>
      </c>
      <c r="C80" s="81" t="s">
        <v>265</v>
      </c>
      <c r="D80" s="81" t="s">
        <v>266</v>
      </c>
      <c r="E80" s="81" t="s">
        <v>171</v>
      </c>
      <c r="F80" s="81" t="s">
        <v>73</v>
      </c>
      <c r="G80" s="81" t="s">
        <v>73</v>
      </c>
      <c r="H80" s="86">
        <v>156600</v>
      </c>
      <c r="I80" s="72">
        <v>0</v>
      </c>
      <c r="J80" s="75">
        <v>41130</v>
      </c>
      <c r="K80" s="75">
        <v>41160</v>
      </c>
      <c r="L80" s="71" t="e">
        <f>#N/A</f>
        <v>#N/A</v>
      </c>
      <c r="M80" s="81">
        <v>102519772</v>
      </c>
      <c r="N80" s="72" t="e">
        <f>#N/A</f>
        <v>#N/A</v>
      </c>
      <c r="O80" s="73">
        <v>156600</v>
      </c>
      <c r="P80" s="74" t="e">
        <f>#N/A</f>
        <v>#N/A</v>
      </c>
      <c r="Q80" s="75">
        <v>41243</v>
      </c>
      <c r="R80" s="76" t="e">
        <f>#N/A</f>
        <v>#N/A</v>
      </c>
    </row>
    <row r="81" spans="1:18" hidden="1">
      <c r="A81" s="67" t="e">
        <f>#N/A</f>
        <v>#N/A</v>
      </c>
      <c r="B81" s="85">
        <v>890321151</v>
      </c>
      <c r="C81" s="81" t="s">
        <v>265</v>
      </c>
      <c r="D81" s="81" t="s">
        <v>266</v>
      </c>
      <c r="E81" s="81" t="s">
        <v>171</v>
      </c>
      <c r="F81" s="81" t="s">
        <v>73</v>
      </c>
      <c r="G81" s="81" t="s">
        <v>73</v>
      </c>
      <c r="H81" s="86">
        <v>928000</v>
      </c>
      <c r="I81" s="72">
        <v>0</v>
      </c>
      <c r="J81" s="75">
        <v>41075</v>
      </c>
      <c r="K81" s="75">
        <v>41135</v>
      </c>
      <c r="L81" s="71" t="e">
        <f>#N/A</f>
        <v>#N/A</v>
      </c>
      <c r="M81" s="81">
        <v>102507898</v>
      </c>
      <c r="N81" s="72" t="e">
        <f>#N/A</f>
        <v>#N/A</v>
      </c>
      <c r="O81" s="73">
        <v>928000</v>
      </c>
      <c r="P81" s="74" t="e">
        <f>#N/A</f>
        <v>#N/A</v>
      </c>
      <c r="Q81" s="75">
        <v>41243</v>
      </c>
      <c r="R81" s="76" t="e">
        <f>#N/A</f>
        <v>#N/A</v>
      </c>
    </row>
    <row r="82" spans="1:18" hidden="1">
      <c r="A82" s="67">
        <v>1</v>
      </c>
      <c r="B82" s="85">
        <v>860032115</v>
      </c>
      <c r="C82" s="81" t="s">
        <v>275</v>
      </c>
      <c r="D82" s="81" t="s">
        <v>276</v>
      </c>
      <c r="E82" s="81" t="s">
        <v>171</v>
      </c>
      <c r="F82" s="81" t="s">
        <v>73</v>
      </c>
      <c r="G82" s="81" t="s">
        <v>73</v>
      </c>
      <c r="H82" s="86">
        <v>3203793</v>
      </c>
      <c r="I82" s="72">
        <v>0</v>
      </c>
      <c r="J82" s="75">
        <v>41188</v>
      </c>
      <c r="K82" s="75">
        <v>41243</v>
      </c>
      <c r="L82" s="71" t="e">
        <f>#N/A</f>
        <v>#N/A</v>
      </c>
      <c r="M82" s="81" t="s">
        <v>264</v>
      </c>
      <c r="N82" s="72" t="e">
        <f>#N/A</f>
        <v>#N/A</v>
      </c>
      <c r="O82" s="73">
        <v>3203793</v>
      </c>
      <c r="P82" s="74" t="e">
        <f>#N/A</f>
        <v>#N/A</v>
      </c>
      <c r="Q82" s="75">
        <v>41243</v>
      </c>
      <c r="R82" s="76" t="e">
        <f>#N/A</f>
        <v>#N/A</v>
      </c>
    </row>
    <row r="83" spans="1:18" hidden="1">
      <c r="A83" s="67" t="e">
        <f>#N/A</f>
        <v>#N/A</v>
      </c>
      <c r="B83" s="85">
        <v>860032115</v>
      </c>
      <c r="C83" s="81" t="s">
        <v>275</v>
      </c>
      <c r="D83" s="81" t="s">
        <v>276</v>
      </c>
      <c r="E83" s="81" t="s">
        <v>171</v>
      </c>
      <c r="F83" s="81" t="s">
        <v>73</v>
      </c>
      <c r="G83" s="81" t="s">
        <v>73</v>
      </c>
      <c r="H83" s="86">
        <v>3203793</v>
      </c>
      <c r="I83" s="72">
        <v>0</v>
      </c>
      <c r="J83" s="75">
        <v>41188</v>
      </c>
      <c r="K83" s="75">
        <v>41219</v>
      </c>
      <c r="L83" s="71" t="e">
        <f>#N/A</f>
        <v>#N/A</v>
      </c>
      <c r="M83" s="81" t="s">
        <v>264</v>
      </c>
      <c r="N83" s="72" t="e">
        <f>#N/A</f>
        <v>#N/A</v>
      </c>
      <c r="O83" s="73">
        <v>3203793</v>
      </c>
      <c r="P83" s="74" t="e">
        <f>#N/A</f>
        <v>#N/A</v>
      </c>
      <c r="Q83" s="75">
        <v>41243</v>
      </c>
      <c r="R83" s="76" t="e">
        <f>#N/A</f>
        <v>#N/A</v>
      </c>
    </row>
    <row r="84" spans="1:18" hidden="1">
      <c r="A84" s="67" t="e">
        <f>#N/A</f>
        <v>#N/A</v>
      </c>
      <c r="B84" s="68">
        <v>860451304</v>
      </c>
      <c r="C84" s="81" t="s">
        <v>218</v>
      </c>
      <c r="D84" s="82" t="s">
        <v>219</v>
      </c>
      <c r="E84" s="78" t="s">
        <v>220</v>
      </c>
      <c r="F84" s="78" t="s">
        <v>166</v>
      </c>
      <c r="G84" s="78" t="s">
        <v>221</v>
      </c>
      <c r="H84" s="83">
        <v>678799</v>
      </c>
      <c r="I84" s="72">
        <v>0</v>
      </c>
      <c r="J84" s="75">
        <v>41173</v>
      </c>
      <c r="K84" s="75">
        <v>41204</v>
      </c>
      <c r="L84" s="71" t="e">
        <f>#N/A</f>
        <v>#N/A</v>
      </c>
      <c r="M84" s="82" t="s">
        <v>222</v>
      </c>
      <c r="N84" s="72" t="e">
        <f>#N/A</f>
        <v>#N/A</v>
      </c>
      <c r="O84" s="73">
        <v>678799</v>
      </c>
      <c r="P84" s="74" t="e">
        <f>#N/A</f>
        <v>#N/A</v>
      </c>
      <c r="Q84" s="75">
        <v>41243</v>
      </c>
      <c r="R84" s="76" t="e">
        <f>#N/A</f>
        <v>#N/A</v>
      </c>
    </row>
    <row r="85" spans="1:18" hidden="1">
      <c r="A85" s="67" t="e">
        <f>#N/A</f>
        <v>#N/A</v>
      </c>
      <c r="B85" s="68">
        <v>860451304</v>
      </c>
      <c r="C85" s="81" t="s">
        <v>218</v>
      </c>
      <c r="D85" s="82" t="s">
        <v>219</v>
      </c>
      <c r="E85" s="78" t="s">
        <v>220</v>
      </c>
      <c r="F85" s="78" t="s">
        <v>166</v>
      </c>
      <c r="G85" s="78" t="s">
        <v>221</v>
      </c>
      <c r="H85" s="83">
        <v>2175093</v>
      </c>
      <c r="I85" s="72">
        <v>0</v>
      </c>
      <c r="J85" s="75">
        <v>41111</v>
      </c>
      <c r="K85" s="75">
        <v>41142</v>
      </c>
      <c r="L85" s="71" t="e">
        <f>#N/A</f>
        <v>#N/A</v>
      </c>
      <c r="M85" s="82">
        <v>360135</v>
      </c>
      <c r="N85" s="72" t="e">
        <f>#N/A</f>
        <v>#N/A</v>
      </c>
      <c r="O85" s="73">
        <v>2175093</v>
      </c>
      <c r="P85" s="74" t="e">
        <f>#N/A</f>
        <v>#N/A</v>
      </c>
      <c r="Q85" s="75">
        <v>41243</v>
      </c>
      <c r="R85" s="76" t="e">
        <f>#N/A</f>
        <v>#N/A</v>
      </c>
    </row>
    <row r="86" spans="1:18" hidden="1">
      <c r="A86" s="67" t="e">
        <f>#N/A</f>
        <v>#N/A</v>
      </c>
      <c r="B86" s="68">
        <v>860451304</v>
      </c>
      <c r="C86" s="81" t="s">
        <v>218</v>
      </c>
      <c r="D86" s="82" t="s">
        <v>219</v>
      </c>
      <c r="E86" s="78" t="s">
        <v>220</v>
      </c>
      <c r="F86" s="78" t="s">
        <v>166</v>
      </c>
      <c r="G86" s="78" t="s">
        <v>221</v>
      </c>
      <c r="H86" s="83">
        <v>1165855</v>
      </c>
      <c r="I86" s="72">
        <v>0</v>
      </c>
      <c r="J86" s="75">
        <v>41068</v>
      </c>
      <c r="K86" s="75">
        <v>41129</v>
      </c>
      <c r="L86" s="71" t="e">
        <f>#N/A</f>
        <v>#N/A</v>
      </c>
      <c r="M86" s="82">
        <v>355789</v>
      </c>
      <c r="N86" s="72" t="e">
        <f>#N/A</f>
        <v>#N/A</v>
      </c>
      <c r="O86" s="73">
        <v>1165855</v>
      </c>
      <c r="P86" s="74" t="e">
        <f>#N/A</f>
        <v>#N/A</v>
      </c>
      <c r="Q86" s="75">
        <v>41243</v>
      </c>
      <c r="R86" s="76" t="e">
        <f>#N/A</f>
        <v>#N/A</v>
      </c>
    </row>
    <row r="87" spans="1:18" hidden="1">
      <c r="A87" s="67" t="e">
        <f>#N/A</f>
        <v>#N/A</v>
      </c>
      <c r="B87" s="85">
        <v>900200429</v>
      </c>
      <c r="C87" s="81" t="s">
        <v>271</v>
      </c>
      <c r="D87" s="81" t="s">
        <v>272</v>
      </c>
      <c r="E87" s="81" t="s">
        <v>230</v>
      </c>
      <c r="F87" s="81" t="s">
        <v>166</v>
      </c>
      <c r="G87" s="81" t="s">
        <v>166</v>
      </c>
      <c r="H87" s="70">
        <v>836360</v>
      </c>
      <c r="I87" s="72">
        <v>0</v>
      </c>
      <c r="J87" s="75">
        <v>41173</v>
      </c>
      <c r="K87" s="75">
        <v>41173</v>
      </c>
      <c r="L87" s="71" t="e">
        <f>#N/A</f>
        <v>#N/A</v>
      </c>
      <c r="M87" s="81">
        <v>476</v>
      </c>
      <c r="N87" s="72" t="e">
        <f>#N/A</f>
        <v>#N/A</v>
      </c>
      <c r="O87" s="73">
        <v>836360</v>
      </c>
      <c r="P87" s="74" t="e">
        <f>#N/A</f>
        <v>#N/A</v>
      </c>
      <c r="Q87" s="75">
        <v>41243</v>
      </c>
      <c r="R87" s="76" t="e">
        <f>#N/A</f>
        <v>#N/A</v>
      </c>
    </row>
    <row r="88" spans="1:18" hidden="1">
      <c r="A88" s="67" t="e">
        <f>#N/A</f>
        <v>#N/A</v>
      </c>
      <c r="B88" s="88">
        <v>900050603</v>
      </c>
      <c r="C88" s="61" t="s">
        <v>346</v>
      </c>
      <c r="D88" s="81" t="s">
        <v>347</v>
      </c>
      <c r="E88" s="52" t="s">
        <v>165</v>
      </c>
      <c r="F88" s="78" t="s">
        <v>166</v>
      </c>
      <c r="G88" s="78" t="s">
        <v>166</v>
      </c>
      <c r="H88" s="96">
        <v>234300</v>
      </c>
      <c r="I88" s="72"/>
      <c r="J88" s="75">
        <v>41038</v>
      </c>
      <c r="K88" s="75">
        <v>41069</v>
      </c>
      <c r="L88" s="71" t="e">
        <f>#N/A</f>
        <v>#N/A</v>
      </c>
      <c r="M88" s="81">
        <v>30673</v>
      </c>
      <c r="N88" s="80" t="e">
        <f>#N/A</f>
        <v>#N/A</v>
      </c>
      <c r="O88" s="80">
        <v>234300</v>
      </c>
      <c r="P88" s="74" t="e">
        <f>#N/A</f>
        <v>#N/A</v>
      </c>
      <c r="Q88" s="75">
        <v>41243</v>
      </c>
      <c r="R88" s="76" t="e">
        <f>#N/A</f>
        <v>#N/A</v>
      </c>
    </row>
    <row r="89" spans="1:18" hidden="1">
      <c r="A89" s="67" t="e">
        <f>#N/A</f>
        <v>#N/A</v>
      </c>
      <c r="B89" s="77">
        <v>800197268</v>
      </c>
      <c r="C89" s="78" t="s">
        <v>154</v>
      </c>
      <c r="D89" s="69" t="s">
        <v>160</v>
      </c>
      <c r="E89" s="69" t="s">
        <v>161</v>
      </c>
      <c r="F89" s="69" t="s">
        <v>157</v>
      </c>
      <c r="G89" s="69" t="s">
        <v>162</v>
      </c>
      <c r="H89" s="70">
        <v>2848000</v>
      </c>
      <c r="I89" s="72"/>
      <c r="J89" s="75">
        <v>41121</v>
      </c>
      <c r="K89" s="75">
        <v>41134</v>
      </c>
      <c r="L89" s="71" t="e">
        <f>#N/A</f>
        <v>#N/A</v>
      </c>
      <c r="M89" s="72" t="s">
        <v>159</v>
      </c>
      <c r="N89" s="72" t="e">
        <f>#N/A</f>
        <v>#N/A</v>
      </c>
      <c r="O89" s="73">
        <v>2848000</v>
      </c>
      <c r="P89" s="74" t="e">
        <f>#N/A</f>
        <v>#N/A</v>
      </c>
      <c r="Q89" s="75">
        <v>41243</v>
      </c>
      <c r="R89" s="76" t="e">
        <f>#N/A</f>
        <v>#N/A</v>
      </c>
    </row>
    <row r="90" spans="1:18" hidden="1">
      <c r="A90" s="67" t="e">
        <f>#N/A</f>
        <v>#N/A</v>
      </c>
      <c r="B90" s="77">
        <v>800197268</v>
      </c>
      <c r="C90" s="78" t="s">
        <v>154</v>
      </c>
      <c r="D90" s="69" t="s">
        <v>155</v>
      </c>
      <c r="E90" s="69" t="s">
        <v>156</v>
      </c>
      <c r="F90" s="69" t="s">
        <v>157</v>
      </c>
      <c r="G90" s="69" t="s">
        <v>158</v>
      </c>
      <c r="H90" s="70">
        <v>9040000</v>
      </c>
      <c r="I90" s="72"/>
      <c r="J90" s="75">
        <v>40908</v>
      </c>
      <c r="K90" s="75">
        <v>41121</v>
      </c>
      <c r="L90" s="71" t="e">
        <f>#N/A</f>
        <v>#N/A</v>
      </c>
      <c r="M90" s="72" t="s">
        <v>159</v>
      </c>
      <c r="N90" s="72" t="e">
        <f>#N/A</f>
        <v>#N/A</v>
      </c>
      <c r="O90" s="73">
        <v>9040000</v>
      </c>
      <c r="P90" s="74" t="e">
        <f>#N/A</f>
        <v>#N/A</v>
      </c>
      <c r="Q90" s="75">
        <v>41243</v>
      </c>
      <c r="R90" s="76" t="e">
        <f>#N/A</f>
        <v>#N/A</v>
      </c>
    </row>
    <row r="91" spans="1:18" hidden="1">
      <c r="A91" s="67" t="e">
        <f>#N/A</f>
        <v>#N/A</v>
      </c>
      <c r="B91" s="85">
        <v>79390154</v>
      </c>
      <c r="C91" s="81" t="s">
        <v>352</v>
      </c>
      <c r="D91" s="81" t="s">
        <v>353</v>
      </c>
      <c r="E91" s="81" t="s">
        <v>165</v>
      </c>
      <c r="F91" s="78" t="s">
        <v>166</v>
      </c>
      <c r="G91" s="78" t="s">
        <v>166</v>
      </c>
      <c r="H91" s="96">
        <v>480000</v>
      </c>
      <c r="I91" s="72"/>
      <c r="J91" s="75">
        <v>41055</v>
      </c>
      <c r="K91" s="75">
        <v>41086</v>
      </c>
      <c r="L91" s="71" t="e">
        <f>#N/A</f>
        <v>#N/A</v>
      </c>
      <c r="M91" s="81">
        <v>29</v>
      </c>
      <c r="N91" s="72" t="e">
        <f>#N/A</f>
        <v>#N/A</v>
      </c>
      <c r="O91" s="72">
        <v>480000</v>
      </c>
      <c r="P91" s="74" t="e">
        <f>#N/A</f>
        <v>#N/A</v>
      </c>
      <c r="Q91" s="75">
        <v>41243</v>
      </c>
      <c r="R91" s="76" t="e">
        <f>#N/A</f>
        <v>#N/A</v>
      </c>
    </row>
    <row r="92" spans="1:18" hidden="1">
      <c r="A92" s="67" t="e">
        <f>#N/A</f>
        <v>#N/A</v>
      </c>
      <c r="B92" s="85">
        <v>79390154</v>
      </c>
      <c r="C92" s="81" t="s">
        <v>352</v>
      </c>
      <c r="D92" s="81" t="s">
        <v>353</v>
      </c>
      <c r="E92" s="81" t="s">
        <v>165</v>
      </c>
      <c r="F92" s="78" t="s">
        <v>166</v>
      </c>
      <c r="G92" s="78" t="s">
        <v>166</v>
      </c>
      <c r="H92" s="96">
        <v>774800</v>
      </c>
      <c r="I92" s="72"/>
      <c r="J92" s="75">
        <v>41043</v>
      </c>
      <c r="K92" s="75">
        <v>41074</v>
      </c>
      <c r="L92" s="71" t="e">
        <f>#N/A</f>
        <v>#N/A</v>
      </c>
      <c r="M92" s="81">
        <v>301</v>
      </c>
      <c r="N92" s="72" t="e">
        <f>#N/A</f>
        <v>#N/A</v>
      </c>
      <c r="O92" s="72">
        <v>774800</v>
      </c>
      <c r="P92" s="74" t="e">
        <f>#N/A</f>
        <v>#N/A</v>
      </c>
      <c r="Q92" s="75">
        <v>41243</v>
      </c>
      <c r="R92" s="76" t="e">
        <f>#N/A</f>
        <v>#N/A</v>
      </c>
    </row>
    <row r="93" spans="1:18" hidden="1">
      <c r="A93" s="67" t="e">
        <f>#N/A</f>
        <v>#N/A</v>
      </c>
      <c r="B93" s="85">
        <v>79390154</v>
      </c>
      <c r="C93" s="81" t="s">
        <v>352</v>
      </c>
      <c r="D93" s="81" t="s">
        <v>353</v>
      </c>
      <c r="E93" s="81" t="s">
        <v>165</v>
      </c>
      <c r="F93" s="78" t="s">
        <v>166</v>
      </c>
      <c r="G93" s="78" t="s">
        <v>166</v>
      </c>
      <c r="H93" s="96">
        <v>1071200</v>
      </c>
      <c r="I93" s="72"/>
      <c r="J93" s="75">
        <v>41011</v>
      </c>
      <c r="K93" s="75">
        <v>41041</v>
      </c>
      <c r="L93" s="71" t="e">
        <f>#N/A</f>
        <v>#N/A</v>
      </c>
      <c r="M93" s="81">
        <v>49</v>
      </c>
      <c r="N93" s="72" t="e">
        <f>#N/A</f>
        <v>#N/A</v>
      </c>
      <c r="O93" s="72">
        <v>1071200</v>
      </c>
      <c r="P93" s="74" t="e">
        <f>#N/A</f>
        <v>#N/A</v>
      </c>
      <c r="Q93" s="75">
        <v>41243</v>
      </c>
      <c r="R93" s="76" t="e">
        <f>#N/A</f>
        <v>#N/A</v>
      </c>
    </row>
    <row r="94" spans="1:18" hidden="1">
      <c r="A94" s="67" t="e">
        <f>#N/A</f>
        <v>#N/A</v>
      </c>
      <c r="B94" s="85">
        <v>79390154</v>
      </c>
      <c r="C94" s="81" t="s">
        <v>352</v>
      </c>
      <c r="D94" s="81" t="s">
        <v>353</v>
      </c>
      <c r="E94" s="81" t="s">
        <v>165</v>
      </c>
      <c r="F94" s="78" t="s">
        <v>166</v>
      </c>
      <c r="G94" s="78" t="s">
        <v>166</v>
      </c>
      <c r="H94" s="96">
        <v>235000</v>
      </c>
      <c r="I94" s="72"/>
      <c r="J94" s="75">
        <v>40995</v>
      </c>
      <c r="K94" s="75">
        <v>41026</v>
      </c>
      <c r="L94" s="71" t="e">
        <f>#N/A</f>
        <v>#N/A</v>
      </c>
      <c r="M94" s="81">
        <v>30</v>
      </c>
      <c r="N94" s="72" t="e">
        <f>#N/A</f>
        <v>#N/A</v>
      </c>
      <c r="O94" s="72">
        <v>235000</v>
      </c>
      <c r="P94" s="74" t="e">
        <f>#N/A</f>
        <v>#N/A</v>
      </c>
      <c r="Q94" s="75">
        <v>41243</v>
      </c>
      <c r="R94" s="76" t="e">
        <f>#N/A</f>
        <v>#N/A</v>
      </c>
    </row>
    <row r="95" spans="1:18" hidden="1">
      <c r="A95" s="67" t="e">
        <f>#N/A</f>
        <v>#N/A</v>
      </c>
      <c r="B95" s="85">
        <v>79390154</v>
      </c>
      <c r="C95" s="81" t="s">
        <v>352</v>
      </c>
      <c r="D95" s="81" t="s">
        <v>353</v>
      </c>
      <c r="E95" s="81" t="s">
        <v>165</v>
      </c>
      <c r="F95" s="78" t="s">
        <v>166</v>
      </c>
      <c r="G95" s="78" t="s">
        <v>166</v>
      </c>
      <c r="H95" s="96">
        <v>561600</v>
      </c>
      <c r="I95" s="72"/>
      <c r="J95" s="75">
        <v>40991</v>
      </c>
      <c r="K95" s="75">
        <v>41022</v>
      </c>
      <c r="L95" s="71" t="e">
        <f>#N/A</f>
        <v>#N/A</v>
      </c>
      <c r="M95" s="81">
        <v>52</v>
      </c>
      <c r="N95" s="72" t="e">
        <f>#N/A</f>
        <v>#N/A</v>
      </c>
      <c r="O95" s="72">
        <v>561600</v>
      </c>
      <c r="P95" s="74" t="e">
        <f>#N/A</f>
        <v>#N/A</v>
      </c>
      <c r="Q95" s="75">
        <v>41243</v>
      </c>
      <c r="R95" s="76" t="e">
        <f>#N/A</f>
        <v>#N/A</v>
      </c>
    </row>
    <row r="96" spans="1:18" hidden="1">
      <c r="A96" s="67" t="e">
        <f>#N/A</f>
        <v>#N/A</v>
      </c>
      <c r="B96" s="85">
        <v>79390154</v>
      </c>
      <c r="C96" s="81" t="s">
        <v>352</v>
      </c>
      <c r="D96" s="81" t="s">
        <v>353</v>
      </c>
      <c r="E96" s="81" t="s">
        <v>165</v>
      </c>
      <c r="F96" s="78" t="s">
        <v>166</v>
      </c>
      <c r="G96" s="78" t="s">
        <v>166</v>
      </c>
      <c r="H96" s="96">
        <v>1236000</v>
      </c>
      <c r="I96" s="72"/>
      <c r="J96" s="75">
        <v>40982</v>
      </c>
      <c r="K96" s="75">
        <v>41013</v>
      </c>
      <c r="L96" s="71" t="e">
        <f>#N/A</f>
        <v>#N/A</v>
      </c>
      <c r="M96" s="81">
        <v>1200</v>
      </c>
      <c r="N96" s="72" t="e">
        <f>#N/A</f>
        <v>#N/A</v>
      </c>
      <c r="O96" s="72">
        <v>1236000</v>
      </c>
      <c r="P96" s="74" t="e">
        <f>#N/A</f>
        <v>#N/A</v>
      </c>
      <c r="Q96" s="75">
        <v>41243</v>
      </c>
      <c r="R96" s="76" t="e">
        <f>#N/A</f>
        <v>#N/A</v>
      </c>
    </row>
    <row r="97" spans="1:18" hidden="1">
      <c r="A97" s="67" t="e">
        <f>#N/A</f>
        <v>#N/A</v>
      </c>
      <c r="B97" s="85">
        <v>79390154</v>
      </c>
      <c r="C97" s="81" t="s">
        <v>352</v>
      </c>
      <c r="D97" s="81" t="s">
        <v>353</v>
      </c>
      <c r="E97" s="81" t="s">
        <v>165</v>
      </c>
      <c r="F97" s="78" t="s">
        <v>166</v>
      </c>
      <c r="G97" s="78" t="s">
        <v>166</v>
      </c>
      <c r="H97" s="96">
        <v>104000</v>
      </c>
      <c r="I97" s="72"/>
      <c r="J97" s="75">
        <v>40974</v>
      </c>
      <c r="K97" s="75">
        <v>41005</v>
      </c>
      <c r="L97" s="71" t="e">
        <f>#N/A</f>
        <v>#N/A</v>
      </c>
      <c r="M97" s="81">
        <v>2349</v>
      </c>
      <c r="N97" s="72" t="e">
        <f>#N/A</f>
        <v>#N/A</v>
      </c>
      <c r="O97" s="72">
        <v>104000</v>
      </c>
      <c r="P97" s="74" t="e">
        <f>#N/A</f>
        <v>#N/A</v>
      </c>
      <c r="Q97" s="75">
        <v>41243</v>
      </c>
      <c r="R97" s="76" t="e">
        <f>#N/A</f>
        <v>#N/A</v>
      </c>
    </row>
    <row r="98" spans="1:18" hidden="1">
      <c r="A98" s="67" t="e">
        <f>#N/A</f>
        <v>#N/A</v>
      </c>
      <c r="B98" s="85">
        <v>79390154</v>
      </c>
      <c r="C98" s="81" t="s">
        <v>352</v>
      </c>
      <c r="D98" s="81" t="s">
        <v>353</v>
      </c>
      <c r="E98" s="81" t="s">
        <v>165</v>
      </c>
      <c r="F98" s="78" t="s">
        <v>166</v>
      </c>
      <c r="G98" s="78" t="s">
        <v>166</v>
      </c>
      <c r="H98" s="96">
        <v>815400</v>
      </c>
      <c r="I98" s="72"/>
      <c r="J98" s="75">
        <v>40941</v>
      </c>
      <c r="K98" s="75">
        <v>40970</v>
      </c>
      <c r="L98" s="71" t="e">
        <f>#N/A</f>
        <v>#N/A</v>
      </c>
      <c r="M98" s="81">
        <v>1046</v>
      </c>
      <c r="N98" s="72" t="e">
        <f>#N/A</f>
        <v>#N/A</v>
      </c>
      <c r="O98" s="72">
        <v>815400</v>
      </c>
      <c r="P98" s="74" t="e">
        <f>#N/A</f>
        <v>#N/A</v>
      </c>
      <c r="Q98" s="75">
        <v>41243</v>
      </c>
      <c r="R98" s="76" t="e">
        <f>#N/A</f>
        <v>#N/A</v>
      </c>
    </row>
    <row r="99" spans="1:18" hidden="1">
      <c r="A99" s="67" t="e">
        <f>#N/A</f>
        <v>#N/A</v>
      </c>
      <c r="B99" s="85">
        <v>12098933</v>
      </c>
      <c r="C99" s="81" t="s">
        <v>334</v>
      </c>
      <c r="D99" s="81" t="s">
        <v>335</v>
      </c>
      <c r="E99" s="81" t="s">
        <v>291</v>
      </c>
      <c r="F99" s="61" t="s">
        <v>281</v>
      </c>
      <c r="G99" s="61" t="s">
        <v>281</v>
      </c>
      <c r="H99" s="86">
        <v>2800000</v>
      </c>
      <c r="I99" s="72"/>
      <c r="J99" s="75">
        <v>41208</v>
      </c>
      <c r="K99" s="75">
        <v>41243</v>
      </c>
      <c r="L99" s="71" t="e">
        <f>#N/A</f>
        <v>#N/A</v>
      </c>
      <c r="M99" s="81"/>
      <c r="N99" s="72"/>
      <c r="O99" s="72">
        <v>2800000</v>
      </c>
      <c r="P99" s="74" t="e">
        <f>#N/A</f>
        <v>#N/A</v>
      </c>
      <c r="Q99" s="75">
        <v>41243</v>
      </c>
      <c r="R99" s="76" t="e">
        <f>#N/A</f>
        <v>#N/A</v>
      </c>
    </row>
    <row r="100" spans="1:18" hidden="1">
      <c r="A100" s="67" t="e">
        <f>#N/A</f>
        <v>#N/A</v>
      </c>
      <c r="B100" s="85">
        <v>12098933</v>
      </c>
      <c r="C100" s="81" t="s">
        <v>334</v>
      </c>
      <c r="D100" s="81" t="s">
        <v>335</v>
      </c>
      <c r="E100" s="81" t="s">
        <v>291</v>
      </c>
      <c r="F100" s="61" t="s">
        <v>281</v>
      </c>
      <c r="G100" s="61" t="s">
        <v>281</v>
      </c>
      <c r="H100" s="86">
        <v>30000000</v>
      </c>
      <c r="I100" s="72"/>
      <c r="J100" s="75">
        <v>40720</v>
      </c>
      <c r="K100" s="75">
        <v>40994</v>
      </c>
      <c r="L100" s="71" t="e">
        <f>#N/A</f>
        <v>#N/A</v>
      </c>
      <c r="M100" s="81"/>
      <c r="N100" s="72"/>
      <c r="O100" s="72">
        <v>30000000</v>
      </c>
      <c r="P100" s="74" t="e">
        <f>#N/A</f>
        <v>#N/A</v>
      </c>
      <c r="Q100" s="75">
        <v>41243</v>
      </c>
      <c r="R100" s="76" t="e">
        <f>#N/A</f>
        <v>#N/A</v>
      </c>
    </row>
    <row r="101" spans="1:18" hidden="1">
      <c r="A101" s="67" t="e">
        <f>#N/A</f>
        <v>#N/A</v>
      </c>
      <c r="B101" s="85">
        <v>79384543</v>
      </c>
      <c r="C101" s="81" t="s">
        <v>250</v>
      </c>
      <c r="D101" s="81" t="s">
        <v>251</v>
      </c>
      <c r="E101" s="81" t="s">
        <v>145</v>
      </c>
      <c r="F101" s="81" t="s">
        <v>73</v>
      </c>
      <c r="G101" s="81" t="s">
        <v>73</v>
      </c>
      <c r="H101" s="86">
        <v>2482750</v>
      </c>
      <c r="I101" s="72">
        <v>0</v>
      </c>
      <c r="J101" s="75">
        <v>41243</v>
      </c>
      <c r="K101" s="75">
        <v>41243</v>
      </c>
      <c r="L101" s="71" t="e">
        <f>#N/A</f>
        <v>#N/A</v>
      </c>
      <c r="M101" s="81">
        <v>3</v>
      </c>
      <c r="N101" s="72">
        <f>H101</f>
        <v>2482750</v>
      </c>
      <c r="O101" s="73">
        <v>2482750</v>
      </c>
      <c r="P101" s="74" t="e">
        <f>#N/A</f>
        <v>#N/A</v>
      </c>
      <c r="Q101" s="75">
        <v>41243</v>
      </c>
      <c r="R101" s="76" t="e">
        <f>#N/A</f>
        <v>#N/A</v>
      </c>
    </row>
    <row r="102" spans="1:18" hidden="1">
      <c r="A102" s="67" t="e">
        <f>#N/A</f>
        <v>#N/A</v>
      </c>
      <c r="B102" s="85">
        <v>79384543</v>
      </c>
      <c r="C102" s="81" t="s">
        <v>250</v>
      </c>
      <c r="D102" s="81" t="s">
        <v>251</v>
      </c>
      <c r="E102" s="81" t="s">
        <v>145</v>
      </c>
      <c r="F102" s="81" t="s">
        <v>73</v>
      </c>
      <c r="G102" s="81" t="s">
        <v>73</v>
      </c>
      <c r="H102" s="86">
        <v>2482750</v>
      </c>
      <c r="I102" s="72">
        <v>0</v>
      </c>
      <c r="J102" s="75">
        <v>41213</v>
      </c>
      <c r="K102" s="75">
        <v>41218</v>
      </c>
      <c r="L102" s="71" t="e">
        <f>#N/A</f>
        <v>#N/A</v>
      </c>
      <c r="M102" s="81">
        <v>2</v>
      </c>
      <c r="N102" s="72">
        <f>H102</f>
        <v>2482750</v>
      </c>
      <c r="O102" s="73">
        <v>2482750</v>
      </c>
      <c r="P102" s="74" t="e">
        <f>#N/A</f>
        <v>#N/A</v>
      </c>
      <c r="Q102" s="75">
        <v>41243</v>
      </c>
      <c r="R102" s="76" t="e">
        <f>#N/A</f>
        <v>#N/A</v>
      </c>
    </row>
    <row r="103" spans="1:18" hidden="1">
      <c r="A103" s="67" t="e">
        <f>#N/A</f>
        <v>#N/A</v>
      </c>
      <c r="B103" s="85">
        <v>79384543</v>
      </c>
      <c r="C103" s="81" t="s">
        <v>250</v>
      </c>
      <c r="D103" s="81" t="s">
        <v>251</v>
      </c>
      <c r="E103" s="81" t="s">
        <v>145</v>
      </c>
      <c r="F103" s="81" t="s">
        <v>73</v>
      </c>
      <c r="G103" s="81" t="s">
        <v>73</v>
      </c>
      <c r="H103" s="86">
        <v>2482750</v>
      </c>
      <c r="I103" s="72">
        <v>0</v>
      </c>
      <c r="J103" s="75">
        <v>41182</v>
      </c>
      <c r="K103" s="75">
        <v>41187</v>
      </c>
      <c r="L103" s="71" t="e">
        <f>#N/A</f>
        <v>#N/A</v>
      </c>
      <c r="M103" s="81">
        <v>3</v>
      </c>
      <c r="N103" s="72">
        <f>H103</f>
        <v>2482750</v>
      </c>
      <c r="O103" s="73">
        <v>2482750</v>
      </c>
      <c r="P103" s="74" t="e">
        <f>#N/A</f>
        <v>#N/A</v>
      </c>
      <c r="Q103" s="75">
        <v>41243</v>
      </c>
      <c r="R103" s="76" t="e">
        <f>#N/A</f>
        <v>#N/A</v>
      </c>
    </row>
    <row r="104" spans="1:18" hidden="1">
      <c r="A104" s="67" t="e">
        <f>#N/A</f>
        <v>#N/A</v>
      </c>
      <c r="B104" s="85">
        <v>79384543</v>
      </c>
      <c r="C104" s="81" t="s">
        <v>250</v>
      </c>
      <c r="D104" s="81" t="s">
        <v>251</v>
      </c>
      <c r="E104" s="81" t="s">
        <v>145</v>
      </c>
      <c r="F104" s="81" t="s">
        <v>73</v>
      </c>
      <c r="G104" s="81" t="s">
        <v>73</v>
      </c>
      <c r="H104" s="86">
        <v>2482750</v>
      </c>
      <c r="I104" s="72">
        <v>0</v>
      </c>
      <c r="J104" s="75">
        <v>41152</v>
      </c>
      <c r="K104" s="75">
        <v>41157</v>
      </c>
      <c r="L104" s="71" t="e">
        <f>#N/A</f>
        <v>#N/A</v>
      </c>
      <c r="M104" s="81">
        <v>2</v>
      </c>
      <c r="N104" s="72">
        <f>H104</f>
        <v>2482750</v>
      </c>
      <c r="O104" s="73">
        <v>2482750</v>
      </c>
      <c r="P104" s="74" t="e">
        <f>#N/A</f>
        <v>#N/A</v>
      </c>
      <c r="Q104" s="75">
        <v>41243</v>
      </c>
      <c r="R104" s="76" t="e">
        <f>#N/A</f>
        <v>#N/A</v>
      </c>
    </row>
    <row r="105" spans="1:18" hidden="1">
      <c r="A105" s="67" t="e">
        <f>#N/A</f>
        <v>#N/A</v>
      </c>
      <c r="B105" s="68">
        <v>899999115</v>
      </c>
      <c r="C105" s="69" t="s">
        <v>79</v>
      </c>
      <c r="D105" s="69" t="s">
        <v>80</v>
      </c>
      <c r="E105" s="69" t="s">
        <v>81</v>
      </c>
      <c r="F105" s="69" t="s">
        <v>73</v>
      </c>
      <c r="G105" s="69" t="s">
        <v>74</v>
      </c>
      <c r="H105" s="70">
        <v>370570</v>
      </c>
      <c r="I105" s="72">
        <v>0</v>
      </c>
      <c r="J105" s="75">
        <f>+K105</f>
        <v>41243</v>
      </c>
      <c r="K105" s="75">
        <v>41243</v>
      </c>
      <c r="L105" s="71" t="e">
        <f>#N/A</f>
        <v>#N/A</v>
      </c>
      <c r="M105" s="72" t="s">
        <v>75</v>
      </c>
      <c r="N105" s="72"/>
      <c r="O105" s="73">
        <v>370570</v>
      </c>
      <c r="P105" s="74" t="e">
        <f>#N/A</f>
        <v>#N/A</v>
      </c>
      <c r="Q105" s="75">
        <v>41243</v>
      </c>
      <c r="R105" s="76" t="e">
        <f>#N/A</f>
        <v>#N/A</v>
      </c>
    </row>
    <row r="106" spans="1:18" hidden="1">
      <c r="A106" s="67" t="e">
        <f>#N/A</f>
        <v>#N/A</v>
      </c>
      <c r="B106" s="88">
        <v>79893706</v>
      </c>
      <c r="C106" s="61" t="s">
        <v>257</v>
      </c>
      <c r="D106" s="61" t="s">
        <v>258</v>
      </c>
      <c r="E106" s="61" t="s">
        <v>254</v>
      </c>
      <c r="F106" s="61" t="s">
        <v>120</v>
      </c>
      <c r="G106" s="61" t="s">
        <v>255</v>
      </c>
      <c r="H106" s="86">
        <v>317250</v>
      </c>
      <c r="I106" s="72">
        <v>0</v>
      </c>
      <c r="J106" s="75">
        <v>41075</v>
      </c>
      <c r="K106" s="75">
        <v>41075</v>
      </c>
      <c r="L106" s="71" t="e">
        <f>#N/A</f>
        <v>#N/A</v>
      </c>
      <c r="M106" s="81" t="s">
        <v>256</v>
      </c>
      <c r="N106" s="72">
        <f>H106</f>
        <v>317250</v>
      </c>
      <c r="O106" s="73">
        <v>317250</v>
      </c>
      <c r="P106" s="74" t="e">
        <f>#N/A</f>
        <v>#N/A</v>
      </c>
      <c r="Q106" s="75">
        <v>41248</v>
      </c>
      <c r="R106" s="76" t="e">
        <f>#N/A</f>
        <v>#N/A</v>
      </c>
    </row>
    <row r="107" spans="1:18" hidden="1">
      <c r="A107" s="67" t="e">
        <f>#N/A</f>
        <v>#N/A</v>
      </c>
      <c r="B107" s="88">
        <v>79893706</v>
      </c>
      <c r="C107" s="61" t="s">
        <v>257</v>
      </c>
      <c r="D107" s="61" t="s">
        <v>258</v>
      </c>
      <c r="E107" s="61" t="s">
        <v>254</v>
      </c>
      <c r="F107" s="61" t="s">
        <v>120</v>
      </c>
      <c r="G107" s="61" t="s">
        <v>259</v>
      </c>
      <c r="H107" s="86">
        <v>294582</v>
      </c>
      <c r="I107" s="72">
        <v>0</v>
      </c>
      <c r="J107" s="75">
        <v>41075</v>
      </c>
      <c r="K107" s="75">
        <v>41075</v>
      </c>
      <c r="L107" s="71" t="e">
        <f>#N/A</f>
        <v>#N/A</v>
      </c>
      <c r="M107" s="81" t="s">
        <v>256</v>
      </c>
      <c r="N107" s="72">
        <f>H107</f>
        <v>294582</v>
      </c>
      <c r="O107" s="73">
        <v>294582</v>
      </c>
      <c r="P107" s="74" t="e">
        <f>#N/A</f>
        <v>#N/A</v>
      </c>
      <c r="Q107" s="75">
        <v>41248</v>
      </c>
      <c r="R107" s="76" t="e">
        <f>#N/A</f>
        <v>#N/A</v>
      </c>
    </row>
    <row r="108" spans="1:18" hidden="1">
      <c r="A108" s="67" t="e">
        <f>#N/A</f>
        <v>#N/A</v>
      </c>
      <c r="B108" s="68">
        <v>830122566</v>
      </c>
      <c r="C108" s="69" t="s">
        <v>84</v>
      </c>
      <c r="D108" s="69" t="s">
        <v>83</v>
      </c>
      <c r="E108" s="69" t="s">
        <v>85</v>
      </c>
      <c r="F108" s="69" t="s">
        <v>73</v>
      </c>
      <c r="G108" s="69" t="s">
        <v>74</v>
      </c>
      <c r="H108" s="70">
        <v>88700</v>
      </c>
      <c r="I108" s="72">
        <v>0</v>
      </c>
      <c r="J108" s="75">
        <f>+K108</f>
        <v>41222</v>
      </c>
      <c r="K108" s="75">
        <v>41222</v>
      </c>
      <c r="L108" s="71" t="e">
        <f>#N/A</f>
        <v>#N/A</v>
      </c>
      <c r="M108" s="72" t="s">
        <v>75</v>
      </c>
      <c r="N108" s="72"/>
      <c r="O108" s="73">
        <v>88700</v>
      </c>
      <c r="P108" s="74" t="e">
        <f>#N/A</f>
        <v>#N/A</v>
      </c>
      <c r="Q108" s="75">
        <v>41243</v>
      </c>
      <c r="R108" s="76" t="e">
        <f>#N/A</f>
        <v>#N/A</v>
      </c>
    </row>
    <row r="109" spans="1:18" hidden="1">
      <c r="A109" s="67" t="e">
        <f>#N/A</f>
        <v>#N/A</v>
      </c>
      <c r="B109" s="85">
        <v>19375209</v>
      </c>
      <c r="C109" s="81" t="s">
        <v>296</v>
      </c>
      <c r="D109" s="81" t="s">
        <v>297</v>
      </c>
      <c r="E109" s="81" t="s">
        <v>291</v>
      </c>
      <c r="F109" s="81" t="s">
        <v>281</v>
      </c>
      <c r="G109" s="81" t="s">
        <v>281</v>
      </c>
      <c r="H109" s="86">
        <v>69708385</v>
      </c>
      <c r="I109" s="72">
        <v>0</v>
      </c>
      <c r="J109" s="75">
        <v>40888</v>
      </c>
      <c r="K109" s="75">
        <v>41243</v>
      </c>
      <c r="L109" s="71" t="e">
        <f>#N/A</f>
        <v>#N/A</v>
      </c>
      <c r="M109" s="81" t="s">
        <v>298</v>
      </c>
      <c r="N109" s="72" t="e">
        <f>#N/A</f>
        <v>#N/A</v>
      </c>
      <c r="O109" s="73">
        <v>69708385</v>
      </c>
      <c r="P109" s="74" t="e">
        <f>#N/A</f>
        <v>#N/A</v>
      </c>
      <c r="Q109" s="75">
        <v>41243</v>
      </c>
      <c r="R109" s="76" t="e">
        <f>#N/A</f>
        <v>#N/A</v>
      </c>
    </row>
    <row r="110" spans="1:18" hidden="1">
      <c r="A110" s="67" t="e">
        <f>#N/A</f>
        <v>#N/A</v>
      </c>
      <c r="B110" s="85">
        <v>19375209</v>
      </c>
      <c r="C110" s="81" t="s">
        <v>296</v>
      </c>
      <c r="D110" s="81" t="s">
        <v>297</v>
      </c>
      <c r="E110" s="81" t="s">
        <v>291</v>
      </c>
      <c r="F110" s="89" t="s">
        <v>281</v>
      </c>
      <c r="G110" s="89" t="s">
        <v>281</v>
      </c>
      <c r="H110" s="86">
        <v>22400000</v>
      </c>
      <c r="I110" s="72">
        <v>0</v>
      </c>
      <c r="J110" s="75">
        <v>40724</v>
      </c>
      <c r="K110" s="75">
        <v>40724</v>
      </c>
      <c r="L110" s="71" t="e">
        <f>#N/A</f>
        <v>#N/A</v>
      </c>
      <c r="M110" s="81" t="s">
        <v>298</v>
      </c>
      <c r="N110" s="72" t="e">
        <f>#N/A</f>
        <v>#N/A</v>
      </c>
      <c r="O110" s="73">
        <v>22400000</v>
      </c>
      <c r="P110" s="74" t="e">
        <f>#N/A</f>
        <v>#N/A</v>
      </c>
      <c r="Q110" s="75">
        <v>41243</v>
      </c>
      <c r="R110" s="76" t="e">
        <f>#N/A</f>
        <v>#N/A</v>
      </c>
    </row>
    <row r="111" spans="1:18" hidden="1">
      <c r="A111" s="67" t="e">
        <f>#N/A</f>
        <v>#N/A</v>
      </c>
      <c r="B111" s="77">
        <v>19375209</v>
      </c>
      <c r="C111" s="78" t="s">
        <v>101</v>
      </c>
      <c r="D111" s="78" t="s">
        <v>102</v>
      </c>
      <c r="E111" s="78" t="s">
        <v>103</v>
      </c>
      <c r="F111" s="69" t="s">
        <v>73</v>
      </c>
      <c r="G111" s="69" t="s">
        <v>104</v>
      </c>
      <c r="H111" s="70">
        <v>297120</v>
      </c>
      <c r="I111" s="72">
        <v>0</v>
      </c>
      <c r="J111" s="75">
        <v>41188</v>
      </c>
      <c r="K111" s="75">
        <v>41192</v>
      </c>
      <c r="L111" s="71" t="e">
        <f>#N/A</f>
        <v>#N/A</v>
      </c>
      <c r="M111" s="72" t="s">
        <v>100</v>
      </c>
      <c r="N111" s="72" t="e">
        <f>#N/A</f>
        <v>#N/A</v>
      </c>
      <c r="O111" s="73">
        <v>297120</v>
      </c>
      <c r="P111" s="74" t="e">
        <f>#N/A</f>
        <v>#N/A</v>
      </c>
      <c r="Q111" s="75">
        <v>41243</v>
      </c>
      <c r="R111" s="76" t="e">
        <f>#N/A</f>
        <v>#N/A</v>
      </c>
    </row>
    <row r="112" spans="1:18" hidden="1">
      <c r="A112" s="67" t="e">
        <f>#N/A</f>
        <v>#N/A</v>
      </c>
      <c r="B112" s="77">
        <v>19375209</v>
      </c>
      <c r="C112" s="78" t="s">
        <v>101</v>
      </c>
      <c r="D112" s="78" t="s">
        <v>102</v>
      </c>
      <c r="E112" s="78" t="s">
        <v>103</v>
      </c>
      <c r="F112" s="69" t="s">
        <v>73</v>
      </c>
      <c r="G112" s="69" t="s">
        <v>104</v>
      </c>
      <c r="H112" s="70">
        <v>742800</v>
      </c>
      <c r="I112" s="72">
        <v>0</v>
      </c>
      <c r="J112" s="75">
        <v>41182</v>
      </c>
      <c r="K112" s="75">
        <v>41187</v>
      </c>
      <c r="L112" s="71" t="e">
        <f>#N/A</f>
        <v>#N/A</v>
      </c>
      <c r="M112" s="72" t="s">
        <v>100</v>
      </c>
      <c r="N112" s="72" t="e">
        <f>#N/A</f>
        <v>#N/A</v>
      </c>
      <c r="O112" s="73">
        <v>742800</v>
      </c>
      <c r="P112" s="74" t="e">
        <f>#N/A</f>
        <v>#N/A</v>
      </c>
      <c r="Q112" s="75">
        <v>41243</v>
      </c>
      <c r="R112" s="76" t="e">
        <f>#N/A</f>
        <v>#N/A</v>
      </c>
    </row>
    <row r="113" spans="1:18" hidden="1">
      <c r="A113" s="67" t="e">
        <f>#N/A</f>
        <v>#N/A</v>
      </c>
      <c r="B113" s="85">
        <v>900447616</v>
      </c>
      <c r="C113" s="61" t="s">
        <v>342</v>
      </c>
      <c r="D113" s="81" t="s">
        <v>343</v>
      </c>
      <c r="E113" s="81" t="s">
        <v>291</v>
      </c>
      <c r="F113" s="61" t="s">
        <v>281</v>
      </c>
      <c r="G113" s="61" t="s">
        <v>281</v>
      </c>
      <c r="H113" s="86">
        <v>5800000</v>
      </c>
      <c r="I113" s="72"/>
      <c r="J113" s="75">
        <v>41143</v>
      </c>
      <c r="K113" s="75">
        <v>41243</v>
      </c>
      <c r="L113" s="71" t="e">
        <f>#N/A</f>
        <v>#N/A</v>
      </c>
      <c r="M113" s="95"/>
      <c r="N113" s="72" t="e">
        <f>#N/A</f>
        <v>#N/A</v>
      </c>
      <c r="O113" s="72">
        <v>5800000</v>
      </c>
      <c r="P113" s="74" t="e">
        <f>#N/A</f>
        <v>#N/A</v>
      </c>
      <c r="Q113" s="75">
        <v>41243</v>
      </c>
      <c r="R113" s="76" t="e">
        <f>#N/A</f>
        <v>#N/A</v>
      </c>
    </row>
    <row r="114" spans="1:18" hidden="1">
      <c r="A114" s="67" t="e">
        <f>#N/A</f>
        <v>#N/A</v>
      </c>
      <c r="B114" s="68">
        <v>9535130</v>
      </c>
      <c r="C114" s="69" t="s">
        <v>201</v>
      </c>
      <c r="D114" s="69" t="s">
        <v>202</v>
      </c>
      <c r="E114" s="69" t="s">
        <v>203</v>
      </c>
      <c r="F114" s="69" t="s">
        <v>73</v>
      </c>
      <c r="G114" s="69" t="s">
        <v>204</v>
      </c>
      <c r="H114" s="70">
        <v>705176</v>
      </c>
      <c r="I114" s="72">
        <v>0</v>
      </c>
      <c r="J114" s="75">
        <v>40764</v>
      </c>
      <c r="K114" s="75">
        <v>40795</v>
      </c>
      <c r="L114" s="71" t="e">
        <f>#N/A</f>
        <v>#N/A</v>
      </c>
      <c r="M114" s="72" t="s">
        <v>205</v>
      </c>
      <c r="N114" s="72" t="e">
        <f>#N/A</f>
        <v>#N/A</v>
      </c>
      <c r="O114" s="73">
        <v>705176</v>
      </c>
      <c r="P114" s="74" t="e">
        <f>#N/A</f>
        <v>#N/A</v>
      </c>
      <c r="Q114" s="75">
        <v>41243</v>
      </c>
      <c r="R114" s="76" t="e">
        <f>#N/A</f>
        <v>#N/A</v>
      </c>
    </row>
    <row r="115" spans="1:18" hidden="1">
      <c r="A115" s="67" t="e">
        <f>#N/A</f>
        <v>#N/A</v>
      </c>
      <c r="B115" s="68">
        <v>800007813</v>
      </c>
      <c r="C115" s="69" t="s">
        <v>76</v>
      </c>
      <c r="D115" s="69" t="s">
        <v>77</v>
      </c>
      <c r="E115" s="69" t="s">
        <v>78</v>
      </c>
      <c r="F115" s="69" t="s">
        <v>73</v>
      </c>
      <c r="G115" s="69" t="s">
        <v>74</v>
      </c>
      <c r="H115" s="70">
        <v>3570</v>
      </c>
      <c r="I115" s="69">
        <v>0</v>
      </c>
      <c r="J115" s="75">
        <f>+K115</f>
        <v>41232</v>
      </c>
      <c r="K115" s="75">
        <v>41232</v>
      </c>
      <c r="L115" s="71" t="e">
        <f>#N/A</f>
        <v>#N/A</v>
      </c>
      <c r="M115" s="72" t="s">
        <v>75</v>
      </c>
      <c r="N115" s="72"/>
      <c r="O115" s="73">
        <v>3570</v>
      </c>
      <c r="P115" s="74" t="e">
        <f>#N/A</f>
        <v>#N/A</v>
      </c>
      <c r="Q115" s="75">
        <v>41243</v>
      </c>
      <c r="R115" s="76" t="e">
        <f>#N/A</f>
        <v>#N/A</v>
      </c>
    </row>
    <row r="116" spans="1:18" ht="15" hidden="1">
      <c r="A116" s="67" t="e">
        <f>#N/A</f>
        <v>#N/A</v>
      </c>
      <c r="B116" s="77">
        <v>79825777</v>
      </c>
      <c r="C116" s="61" t="s">
        <v>226</v>
      </c>
      <c r="D116" s="69" t="s">
        <v>227</v>
      </c>
      <c r="E116" s="69" t="s">
        <v>166</v>
      </c>
      <c r="F116" s="69" t="s">
        <v>166</v>
      </c>
      <c r="G116" s="69" t="s">
        <v>186</v>
      </c>
      <c r="H116" s="84">
        <v>195000</v>
      </c>
      <c r="I116" s="72">
        <v>0</v>
      </c>
      <c r="J116" s="75">
        <v>41085</v>
      </c>
      <c r="K116" s="75">
        <v>41085</v>
      </c>
      <c r="L116" s="71" t="e">
        <f>#N/A</f>
        <v>#N/A</v>
      </c>
      <c r="M116" s="82">
        <v>153</v>
      </c>
      <c r="N116" s="72" t="e">
        <f>#N/A</f>
        <v>#N/A</v>
      </c>
      <c r="O116" s="73">
        <v>195000</v>
      </c>
      <c r="P116" s="74" t="e">
        <f>#N/A</f>
        <v>#N/A</v>
      </c>
      <c r="Q116" s="75">
        <v>41243</v>
      </c>
      <c r="R116" s="76" t="e">
        <f>#N/A</f>
        <v>#N/A</v>
      </c>
    </row>
    <row r="117" spans="1:18" hidden="1">
      <c r="A117" s="67" t="e">
        <f>#N/A</f>
        <v>#N/A</v>
      </c>
      <c r="B117" s="77">
        <v>900058526</v>
      </c>
      <c r="C117" s="78" t="s">
        <v>86</v>
      </c>
      <c r="D117" s="78" t="s">
        <v>87</v>
      </c>
      <c r="E117" s="69" t="s">
        <v>93</v>
      </c>
      <c r="F117" s="69" t="s">
        <v>73</v>
      </c>
      <c r="G117" s="69" t="s">
        <v>89</v>
      </c>
      <c r="H117" s="70">
        <f>H115</f>
        <v>3570</v>
      </c>
      <c r="I117" s="72">
        <v>0</v>
      </c>
      <c r="J117" s="75">
        <v>41183</v>
      </c>
      <c r="K117" s="75">
        <v>41187</v>
      </c>
      <c r="L117" s="71" t="e">
        <f>#N/A</f>
        <v>#N/A</v>
      </c>
      <c r="M117" s="72" t="s">
        <v>94</v>
      </c>
      <c r="N117" s="72" t="e">
        <f>#N/A</f>
        <v>#N/A</v>
      </c>
      <c r="O117" s="73">
        <v>2482750</v>
      </c>
      <c r="P117" s="74" t="e">
        <f>#N/A</f>
        <v>#N/A</v>
      </c>
      <c r="Q117" s="75">
        <v>41243</v>
      </c>
      <c r="R117" s="76" t="e">
        <f>#N/A</f>
        <v>#N/A</v>
      </c>
    </row>
    <row r="118" spans="1:18" hidden="1">
      <c r="A118" s="67" t="e">
        <f>#N/A</f>
        <v>#N/A</v>
      </c>
      <c r="B118" s="77">
        <v>900058526</v>
      </c>
      <c r="C118" s="78" t="s">
        <v>86</v>
      </c>
      <c r="D118" s="78" t="s">
        <v>87</v>
      </c>
      <c r="E118" s="69" t="s">
        <v>95</v>
      </c>
      <c r="F118" s="69" t="s">
        <v>73</v>
      </c>
      <c r="G118" s="69" t="s">
        <v>89</v>
      </c>
      <c r="H118" s="70">
        <f>H116</f>
        <v>195000</v>
      </c>
      <c r="I118" s="72">
        <v>0</v>
      </c>
      <c r="J118" s="75">
        <v>41183</v>
      </c>
      <c r="K118" s="75">
        <v>41187</v>
      </c>
      <c r="L118" s="71" t="e">
        <f>#N/A</f>
        <v>#N/A</v>
      </c>
      <c r="M118" s="72" t="s">
        <v>94</v>
      </c>
      <c r="N118" s="72" t="e">
        <f>#N/A</f>
        <v>#N/A</v>
      </c>
      <c r="O118" s="73">
        <v>742800</v>
      </c>
      <c r="P118" s="74" t="e">
        <f>#N/A</f>
        <v>#N/A</v>
      </c>
      <c r="Q118" s="75">
        <v>41243</v>
      </c>
      <c r="R118" s="76" t="e">
        <f>#N/A</f>
        <v>#N/A</v>
      </c>
    </row>
    <row r="119" spans="1:18" hidden="1">
      <c r="A119" s="67" t="e">
        <f>#N/A</f>
        <v>#N/A</v>
      </c>
      <c r="B119" s="77">
        <v>900058526</v>
      </c>
      <c r="C119" s="78" t="s">
        <v>86</v>
      </c>
      <c r="D119" s="78" t="s">
        <v>87</v>
      </c>
      <c r="E119" s="69" t="s">
        <v>91</v>
      </c>
      <c r="F119" s="69" t="s">
        <v>73</v>
      </c>
      <c r="G119" s="69" t="s">
        <v>89</v>
      </c>
      <c r="H119" s="70">
        <v>4008259</v>
      </c>
      <c r="I119" s="72">
        <v>0</v>
      </c>
      <c r="J119" s="75">
        <v>41153</v>
      </c>
      <c r="K119" s="75">
        <v>41157</v>
      </c>
      <c r="L119" s="71" t="e">
        <f>#N/A</f>
        <v>#N/A</v>
      </c>
      <c r="M119" s="72" t="s">
        <v>92</v>
      </c>
      <c r="N119" s="72" t="e">
        <f>#N/A</f>
        <v>#N/A</v>
      </c>
      <c r="O119" s="73">
        <v>4008259</v>
      </c>
      <c r="P119" s="74" t="e">
        <f>#N/A</f>
        <v>#N/A</v>
      </c>
      <c r="Q119" s="75">
        <v>41243</v>
      </c>
      <c r="R119" s="76" t="e">
        <f>#N/A</f>
        <v>#N/A</v>
      </c>
    </row>
    <row r="120" spans="1:18" hidden="1">
      <c r="A120" s="67" t="e">
        <f>#N/A</f>
        <v>#N/A</v>
      </c>
      <c r="B120" s="77">
        <v>900058526</v>
      </c>
      <c r="C120" s="78" t="s">
        <v>86</v>
      </c>
      <c r="D120" s="78" t="s">
        <v>87</v>
      </c>
      <c r="E120" s="69" t="s">
        <v>88</v>
      </c>
      <c r="F120" s="69" t="s">
        <v>73</v>
      </c>
      <c r="G120" s="69" t="s">
        <v>89</v>
      </c>
      <c r="H120" s="70">
        <v>4008259</v>
      </c>
      <c r="I120" s="72">
        <v>564544</v>
      </c>
      <c r="J120" s="75">
        <v>41122</v>
      </c>
      <c r="K120" s="75">
        <v>41126</v>
      </c>
      <c r="L120" s="71" t="e">
        <f>#N/A</f>
        <v>#N/A</v>
      </c>
      <c r="M120" s="72" t="s">
        <v>90</v>
      </c>
      <c r="N120" s="72" t="e">
        <f>#N/A</f>
        <v>#N/A</v>
      </c>
      <c r="O120" s="73">
        <v>4008259</v>
      </c>
      <c r="P120" s="74" t="e">
        <f>#N/A</f>
        <v>#N/A</v>
      </c>
      <c r="Q120" s="75">
        <v>41243</v>
      </c>
      <c r="R120" s="76" t="e">
        <f>#N/A</f>
        <v>#N/A</v>
      </c>
    </row>
    <row r="121" spans="1:18" hidden="1">
      <c r="A121" s="67" t="e">
        <f>#N/A</f>
        <v>#N/A</v>
      </c>
      <c r="B121" s="68">
        <v>800148119</v>
      </c>
      <c r="C121" s="69" t="s">
        <v>184</v>
      </c>
      <c r="D121" s="14" t="s">
        <v>185</v>
      </c>
      <c r="E121" s="69" t="s">
        <v>165</v>
      </c>
      <c r="F121" s="69" t="s">
        <v>166</v>
      </c>
      <c r="G121" s="69" t="s">
        <v>186</v>
      </c>
      <c r="H121" s="70">
        <v>767444</v>
      </c>
      <c r="I121" s="72">
        <v>0</v>
      </c>
      <c r="J121" s="75">
        <v>40946</v>
      </c>
      <c r="K121" s="75">
        <v>40975</v>
      </c>
      <c r="L121" s="71" t="e">
        <f>#N/A</f>
        <v>#N/A</v>
      </c>
      <c r="M121" s="72" t="s">
        <v>187</v>
      </c>
      <c r="N121" s="72" t="e">
        <f>#N/A</f>
        <v>#N/A</v>
      </c>
      <c r="O121" s="73">
        <v>767444</v>
      </c>
      <c r="P121" s="74" t="e">
        <f>#N/A</f>
        <v>#N/A</v>
      </c>
      <c r="Q121" s="75">
        <v>41243</v>
      </c>
      <c r="R121" s="76" t="e">
        <f>#N/A</f>
        <v>#N/A</v>
      </c>
    </row>
    <row r="122" spans="1:18" hidden="1">
      <c r="A122" s="67" t="e">
        <f>#N/A</f>
        <v>#N/A</v>
      </c>
      <c r="B122" s="85">
        <v>900216559</v>
      </c>
      <c r="C122" s="81" t="s">
        <v>262</v>
      </c>
      <c r="D122" s="61" t="s">
        <v>263</v>
      </c>
      <c r="E122" s="81" t="s">
        <v>230</v>
      </c>
      <c r="F122" s="81" t="s">
        <v>166</v>
      </c>
      <c r="G122" s="81" t="s">
        <v>166</v>
      </c>
      <c r="H122" s="86">
        <v>9804500</v>
      </c>
      <c r="I122" s="72">
        <v>0</v>
      </c>
      <c r="J122" s="75">
        <v>41089</v>
      </c>
      <c r="K122" s="75">
        <v>41089</v>
      </c>
      <c r="L122" s="71" t="e">
        <f>#N/A</f>
        <v>#N/A</v>
      </c>
      <c r="M122" s="81" t="s">
        <v>264</v>
      </c>
      <c r="N122" s="72" t="e">
        <f>#N/A</f>
        <v>#N/A</v>
      </c>
      <c r="O122" s="73">
        <v>9804500</v>
      </c>
      <c r="P122" s="74" t="e">
        <f>#N/A</f>
        <v>#N/A</v>
      </c>
      <c r="Q122" s="75">
        <v>41243</v>
      </c>
      <c r="R122" s="76" t="e">
        <f>#N/A</f>
        <v>#N/A</v>
      </c>
    </row>
    <row r="123" spans="1:18" hidden="1">
      <c r="A123" s="67" t="e">
        <f>#N/A</f>
        <v>#N/A</v>
      </c>
      <c r="B123" s="85">
        <v>900216559</v>
      </c>
      <c r="C123" s="81" t="s">
        <v>262</v>
      </c>
      <c r="D123" s="81" t="s">
        <v>263</v>
      </c>
      <c r="E123" s="81" t="s">
        <v>230</v>
      </c>
      <c r="F123" s="81" t="s">
        <v>166</v>
      </c>
      <c r="G123" s="81" t="s">
        <v>166</v>
      </c>
      <c r="H123" s="86">
        <v>4086594</v>
      </c>
      <c r="I123" s="72">
        <v>0</v>
      </c>
      <c r="J123" s="75">
        <v>41068</v>
      </c>
      <c r="K123" s="75">
        <v>41080</v>
      </c>
      <c r="L123" s="71" t="e">
        <f>#N/A</f>
        <v>#N/A</v>
      </c>
      <c r="M123" s="81">
        <v>10</v>
      </c>
      <c r="N123" s="72" t="e">
        <f>#N/A</f>
        <v>#N/A</v>
      </c>
      <c r="O123" s="73">
        <v>4086594</v>
      </c>
      <c r="P123" s="74" t="e">
        <f>#N/A</f>
        <v>#N/A</v>
      </c>
      <c r="Q123" s="75">
        <v>41243</v>
      </c>
      <c r="R123" s="76" t="e">
        <f>#N/A</f>
        <v>#N/A</v>
      </c>
    </row>
    <row r="124" spans="1:18" hidden="1">
      <c r="A124" s="67" t="e">
        <f>#N/A</f>
        <v>#N/A</v>
      </c>
      <c r="B124" s="85">
        <v>900216559</v>
      </c>
      <c r="C124" s="81" t="s">
        <v>262</v>
      </c>
      <c r="D124" s="81" t="s">
        <v>263</v>
      </c>
      <c r="E124" s="81" t="s">
        <v>230</v>
      </c>
      <c r="F124" s="81" t="s">
        <v>166</v>
      </c>
      <c r="G124" s="81" t="s">
        <v>166</v>
      </c>
      <c r="H124" s="86">
        <v>7584000</v>
      </c>
      <c r="I124" s="72">
        <v>0</v>
      </c>
      <c r="J124" s="75">
        <v>41066</v>
      </c>
      <c r="K124" s="75">
        <v>41078</v>
      </c>
      <c r="L124" s="71" t="e">
        <f>#N/A</f>
        <v>#N/A</v>
      </c>
      <c r="M124" s="81">
        <v>9</v>
      </c>
      <c r="N124" s="72" t="e">
        <f>#N/A</f>
        <v>#N/A</v>
      </c>
      <c r="O124" s="73">
        <v>7584000</v>
      </c>
      <c r="P124" s="74" t="e">
        <f>#N/A</f>
        <v>#N/A</v>
      </c>
      <c r="Q124" s="75">
        <v>41243</v>
      </c>
      <c r="R124" s="76" t="e">
        <f>#N/A</f>
        <v>#N/A</v>
      </c>
    </row>
    <row r="125" spans="1:18" hidden="1">
      <c r="A125" s="67" t="e">
        <f>#N/A</f>
        <v>#N/A</v>
      </c>
      <c r="B125" s="85">
        <v>14218843</v>
      </c>
      <c r="C125" s="81" t="s">
        <v>267</v>
      </c>
      <c r="D125" s="81" t="s">
        <v>268</v>
      </c>
      <c r="E125" s="81" t="s">
        <v>171</v>
      </c>
      <c r="F125" s="81" t="s">
        <v>73</v>
      </c>
      <c r="G125" s="81" t="s">
        <v>73</v>
      </c>
      <c r="H125" s="70">
        <v>4125000</v>
      </c>
      <c r="I125" s="72">
        <v>0</v>
      </c>
      <c r="J125" s="75">
        <v>41164</v>
      </c>
      <c r="K125" s="75">
        <v>41164</v>
      </c>
      <c r="L125" s="71" t="e">
        <f>#N/A</f>
        <v>#N/A</v>
      </c>
      <c r="M125" s="81">
        <v>1</v>
      </c>
      <c r="N125" s="72" t="e">
        <f>#N/A</f>
        <v>#N/A</v>
      </c>
      <c r="O125" s="73">
        <v>4125000</v>
      </c>
      <c r="P125" s="74" t="e">
        <f>#N/A</f>
        <v>#N/A</v>
      </c>
      <c r="Q125" s="75">
        <v>41243</v>
      </c>
      <c r="R125" s="76" t="e">
        <f>#N/A</f>
        <v>#N/A</v>
      </c>
    </row>
    <row r="126" spans="1:18" hidden="1">
      <c r="A126" s="67" t="e">
        <f>#N/A</f>
        <v>#N/A</v>
      </c>
      <c r="B126" s="85">
        <v>2960665</v>
      </c>
      <c r="C126" s="61" t="s">
        <v>340</v>
      </c>
      <c r="D126" s="81" t="s">
        <v>341</v>
      </c>
      <c r="E126" s="81" t="s">
        <v>291</v>
      </c>
      <c r="F126" s="61" t="s">
        <v>281</v>
      </c>
      <c r="G126" s="61" t="s">
        <v>281</v>
      </c>
      <c r="H126" s="86">
        <v>7000000</v>
      </c>
      <c r="I126" s="72"/>
      <c r="J126" s="75">
        <v>40739</v>
      </c>
      <c r="K126" s="75">
        <v>40954</v>
      </c>
      <c r="L126" s="71" t="e">
        <f>#N/A</f>
        <v>#N/A</v>
      </c>
      <c r="M126" s="81"/>
      <c r="N126" s="72" t="e">
        <f>#N/A</f>
        <v>#N/A</v>
      </c>
      <c r="O126" s="72">
        <v>7000000</v>
      </c>
      <c r="P126" s="74" t="e">
        <f>#N/A</f>
        <v>#N/A</v>
      </c>
      <c r="Q126" s="75">
        <v>41243</v>
      </c>
      <c r="R126" s="76" t="e">
        <f>#N/A</f>
        <v>#N/A</v>
      </c>
    </row>
    <row r="127" spans="1:18" hidden="1">
      <c r="A127" s="67" t="e">
        <f>#N/A</f>
        <v>#N/A</v>
      </c>
      <c r="B127" s="85">
        <v>79471207</v>
      </c>
      <c r="C127" s="81" t="s">
        <v>248</v>
      </c>
      <c r="D127" s="81" t="s">
        <v>249</v>
      </c>
      <c r="E127" s="81" t="s">
        <v>171</v>
      </c>
      <c r="F127" s="81" t="s">
        <v>73</v>
      </c>
      <c r="G127" s="81" t="s">
        <v>73</v>
      </c>
      <c r="H127" s="86">
        <v>100000</v>
      </c>
      <c r="I127" s="72">
        <v>0</v>
      </c>
      <c r="J127" s="75">
        <v>41090</v>
      </c>
      <c r="K127" s="75">
        <v>41090</v>
      </c>
      <c r="L127" s="71" t="e">
        <f>#N/A</f>
        <v>#N/A</v>
      </c>
      <c r="M127" s="81">
        <v>2424</v>
      </c>
      <c r="N127" s="72" t="e">
        <f>#N/A</f>
        <v>#N/A</v>
      </c>
      <c r="O127" s="73">
        <v>100000</v>
      </c>
      <c r="P127" s="74" t="e">
        <f>#N/A</f>
        <v>#N/A</v>
      </c>
      <c r="Q127" s="75">
        <v>41243</v>
      </c>
      <c r="R127" s="76" t="e">
        <f>#N/A</f>
        <v>#N/A</v>
      </c>
    </row>
    <row r="128" spans="1:18" hidden="1">
      <c r="A128" s="67" t="e">
        <f>#N/A</f>
        <v>#N/A</v>
      </c>
      <c r="B128" s="85">
        <v>79471207</v>
      </c>
      <c r="C128" s="81" t="s">
        <v>248</v>
      </c>
      <c r="D128" s="81" t="s">
        <v>249</v>
      </c>
      <c r="E128" s="81" t="s">
        <v>171</v>
      </c>
      <c r="F128" s="81" t="s">
        <v>73</v>
      </c>
      <c r="G128" s="81" t="s">
        <v>73</v>
      </c>
      <c r="H128" s="86">
        <v>100000</v>
      </c>
      <c r="I128" s="72">
        <v>0</v>
      </c>
      <c r="J128" s="75">
        <v>41089</v>
      </c>
      <c r="K128" s="75">
        <v>41089</v>
      </c>
      <c r="L128" s="71" t="e">
        <f>#N/A</f>
        <v>#N/A</v>
      </c>
      <c r="M128" s="81">
        <v>2424</v>
      </c>
      <c r="N128" s="72" t="e">
        <f>#N/A</f>
        <v>#N/A</v>
      </c>
      <c r="O128" s="73">
        <v>100000</v>
      </c>
      <c r="P128" s="74" t="e">
        <f>#N/A</f>
        <v>#N/A</v>
      </c>
      <c r="Q128" s="75">
        <v>41243</v>
      </c>
      <c r="R128" s="76" t="e">
        <f>#N/A</f>
        <v>#N/A</v>
      </c>
    </row>
    <row r="129" spans="1:18" hidden="1">
      <c r="A129" s="67" t="e">
        <f>#N/A</f>
        <v>#N/A</v>
      </c>
      <c r="B129" s="68">
        <v>832010363</v>
      </c>
      <c r="C129" s="69" t="s">
        <v>163</v>
      </c>
      <c r="D129" s="69" t="s">
        <v>164</v>
      </c>
      <c r="E129" s="69" t="s">
        <v>165</v>
      </c>
      <c r="F129" s="69" t="s">
        <v>166</v>
      </c>
      <c r="G129" s="69" t="s">
        <v>167</v>
      </c>
      <c r="H129" s="70">
        <v>246000</v>
      </c>
      <c r="I129" s="72">
        <v>0</v>
      </c>
      <c r="J129" s="75">
        <v>41139</v>
      </c>
      <c r="K129" s="75">
        <v>41139</v>
      </c>
      <c r="L129" s="71" t="e">
        <f>#N/A</f>
        <v>#N/A</v>
      </c>
      <c r="M129" s="72" t="s">
        <v>168</v>
      </c>
      <c r="N129" s="72" t="e">
        <f>#N/A</f>
        <v>#N/A</v>
      </c>
      <c r="O129" s="73">
        <v>246000</v>
      </c>
      <c r="P129" s="74" t="e">
        <f>#N/A</f>
        <v>#N/A</v>
      </c>
      <c r="Q129" s="75">
        <v>41243</v>
      </c>
      <c r="R129" s="76" t="e">
        <f>#N/A</f>
        <v>#N/A</v>
      </c>
    </row>
    <row r="130" spans="1:18" hidden="1">
      <c r="A130" s="67" t="e">
        <f>#N/A</f>
        <v>#N/A</v>
      </c>
      <c r="B130" s="85">
        <v>900468618</v>
      </c>
      <c r="C130" s="81" t="s">
        <v>269</v>
      </c>
      <c r="D130" s="81" t="s">
        <v>270</v>
      </c>
      <c r="E130" s="81" t="s">
        <v>171</v>
      </c>
      <c r="F130" s="81" t="s">
        <v>73</v>
      </c>
      <c r="G130" s="81" t="s">
        <v>73</v>
      </c>
      <c r="H130" s="86">
        <v>278400</v>
      </c>
      <c r="I130" s="72">
        <v>0</v>
      </c>
      <c r="J130" s="75">
        <v>41199</v>
      </c>
      <c r="K130" s="75">
        <v>41230</v>
      </c>
      <c r="L130" s="71" t="e">
        <f>#N/A</f>
        <v>#N/A</v>
      </c>
      <c r="M130" s="81">
        <v>262</v>
      </c>
      <c r="N130" s="72" t="e">
        <f>#N/A</f>
        <v>#N/A</v>
      </c>
      <c r="O130" s="73">
        <v>278400</v>
      </c>
      <c r="P130" s="74" t="e">
        <f>#N/A</f>
        <v>#N/A</v>
      </c>
      <c r="Q130" s="75">
        <v>41243</v>
      </c>
      <c r="R130" s="76" t="e">
        <f>#N/A</f>
        <v>#N/A</v>
      </c>
    </row>
    <row r="131" spans="1:18" hidden="1">
      <c r="A131" s="67" t="e">
        <f>#N/A</f>
        <v>#N/A</v>
      </c>
      <c r="B131" s="85">
        <v>900468618</v>
      </c>
      <c r="C131" s="81" t="s">
        <v>269</v>
      </c>
      <c r="D131" s="81" t="s">
        <v>270</v>
      </c>
      <c r="E131" s="81" t="s">
        <v>171</v>
      </c>
      <c r="F131" s="81" t="s">
        <v>73</v>
      </c>
      <c r="G131" s="81" t="s">
        <v>73</v>
      </c>
      <c r="H131" s="86">
        <v>111360</v>
      </c>
      <c r="I131" s="72">
        <v>0</v>
      </c>
      <c r="J131" s="75">
        <v>41187</v>
      </c>
      <c r="K131" s="75">
        <v>41218</v>
      </c>
      <c r="L131" s="71" t="e">
        <f>#N/A</f>
        <v>#N/A</v>
      </c>
      <c r="M131" s="81">
        <v>251</v>
      </c>
      <c r="N131" s="72" t="e">
        <f>#N/A</f>
        <v>#N/A</v>
      </c>
      <c r="O131" s="73">
        <v>111360</v>
      </c>
      <c r="P131" s="74" t="e">
        <f>#N/A</f>
        <v>#N/A</v>
      </c>
      <c r="Q131" s="75">
        <v>41243</v>
      </c>
      <c r="R131" s="76" t="e">
        <f>#N/A</f>
        <v>#N/A</v>
      </c>
    </row>
    <row r="132" spans="1:18" hidden="1">
      <c r="A132" s="67" t="e">
        <f>#N/A</f>
        <v>#N/A</v>
      </c>
      <c r="B132" s="85">
        <v>900468618</v>
      </c>
      <c r="C132" s="81" t="s">
        <v>269</v>
      </c>
      <c r="D132" s="81" t="s">
        <v>270</v>
      </c>
      <c r="E132" s="81" t="s">
        <v>171</v>
      </c>
      <c r="F132" s="81" t="s">
        <v>73</v>
      </c>
      <c r="G132" s="81" t="s">
        <v>73</v>
      </c>
      <c r="H132" s="86">
        <v>599720</v>
      </c>
      <c r="I132" s="72">
        <v>0</v>
      </c>
      <c r="J132" s="75">
        <v>41158</v>
      </c>
      <c r="K132" s="75">
        <v>41158</v>
      </c>
      <c r="L132" s="71" t="e">
        <f>#N/A</f>
        <v>#N/A</v>
      </c>
      <c r="M132" s="81">
        <v>217</v>
      </c>
      <c r="N132" s="72" t="e">
        <f>#N/A</f>
        <v>#N/A</v>
      </c>
      <c r="O132" s="73">
        <v>599720</v>
      </c>
      <c r="P132" s="74" t="e">
        <f>#N/A</f>
        <v>#N/A</v>
      </c>
      <c r="Q132" s="75">
        <v>41243</v>
      </c>
      <c r="R132" s="76" t="e">
        <f>#N/A</f>
        <v>#N/A</v>
      </c>
    </row>
    <row r="133" spans="1:18" hidden="1">
      <c r="A133" s="67" t="e">
        <f>#N/A</f>
        <v>#N/A</v>
      </c>
      <c r="B133" s="85">
        <v>900468618</v>
      </c>
      <c r="C133" s="81" t="s">
        <v>269</v>
      </c>
      <c r="D133" s="81" t="s">
        <v>270</v>
      </c>
      <c r="E133" s="81" t="s">
        <v>171</v>
      </c>
      <c r="F133" s="81" t="s">
        <v>73</v>
      </c>
      <c r="G133" s="81" t="s">
        <v>73</v>
      </c>
      <c r="H133" s="86">
        <v>131402</v>
      </c>
      <c r="I133" s="72">
        <v>0</v>
      </c>
      <c r="J133" s="75">
        <v>41111</v>
      </c>
      <c r="K133" s="75">
        <v>41111</v>
      </c>
      <c r="L133" s="71" t="e">
        <f>#N/A</f>
        <v>#N/A</v>
      </c>
      <c r="M133" s="81">
        <v>165</v>
      </c>
      <c r="N133" s="72" t="e">
        <f>#N/A</f>
        <v>#N/A</v>
      </c>
      <c r="O133" s="73">
        <v>131402</v>
      </c>
      <c r="P133" s="74" t="e">
        <f>#N/A</f>
        <v>#N/A</v>
      </c>
      <c r="Q133" s="75">
        <v>41243</v>
      </c>
      <c r="R133" s="76" t="e">
        <f>#N/A</f>
        <v>#N/A</v>
      </c>
    </row>
    <row r="134" spans="1:18" hidden="1">
      <c r="A134" s="67" t="e">
        <f>#N/A</f>
        <v>#N/A</v>
      </c>
      <c r="B134" s="85">
        <v>832011137</v>
      </c>
      <c r="C134" s="81" t="s">
        <v>240</v>
      </c>
      <c r="D134" s="81" t="s">
        <v>241</v>
      </c>
      <c r="E134" s="78" t="s">
        <v>230</v>
      </c>
      <c r="F134" s="78" t="s">
        <v>166</v>
      </c>
      <c r="G134" s="69" t="s">
        <v>231</v>
      </c>
      <c r="H134" s="86">
        <v>1172300</v>
      </c>
      <c r="I134" s="72">
        <v>0</v>
      </c>
      <c r="J134" s="75">
        <v>41243</v>
      </c>
      <c r="K134" s="75">
        <f>+J134</f>
        <v>41243</v>
      </c>
      <c r="L134" s="71" t="e">
        <f>#N/A</f>
        <v>#N/A</v>
      </c>
      <c r="M134" s="81">
        <v>41</v>
      </c>
      <c r="N134" s="72" t="e">
        <f>#N/A</f>
        <v>#N/A</v>
      </c>
      <c r="O134" s="73">
        <v>1172300</v>
      </c>
      <c r="P134" s="74" t="e">
        <f>#N/A</f>
        <v>#N/A</v>
      </c>
      <c r="Q134" s="75">
        <v>41243</v>
      </c>
      <c r="R134" s="76" t="e">
        <f>#N/A</f>
        <v>#N/A</v>
      </c>
    </row>
    <row r="135" spans="1:18" hidden="1">
      <c r="A135" s="67" t="e">
        <f>#N/A</f>
        <v>#N/A</v>
      </c>
      <c r="B135" s="85">
        <v>832011137</v>
      </c>
      <c r="C135" s="81" t="s">
        <v>240</v>
      </c>
      <c r="D135" s="81" t="s">
        <v>241</v>
      </c>
      <c r="E135" s="78" t="s">
        <v>230</v>
      </c>
      <c r="F135" s="78" t="s">
        <v>166</v>
      </c>
      <c r="G135" s="69" t="s">
        <v>231</v>
      </c>
      <c r="H135" s="86">
        <v>1172300</v>
      </c>
      <c r="I135" s="72">
        <v>0</v>
      </c>
      <c r="J135" s="75">
        <v>41243</v>
      </c>
      <c r="K135" s="75">
        <f>+J135</f>
        <v>41243</v>
      </c>
      <c r="L135" s="71" t="e">
        <f>#N/A</f>
        <v>#N/A</v>
      </c>
      <c r="M135" s="81">
        <v>42</v>
      </c>
      <c r="N135" s="72" t="e">
        <f>#N/A</f>
        <v>#N/A</v>
      </c>
      <c r="O135" s="73">
        <v>1172300</v>
      </c>
      <c r="P135" s="74" t="e">
        <f>#N/A</f>
        <v>#N/A</v>
      </c>
      <c r="Q135" s="75">
        <v>41243</v>
      </c>
      <c r="R135" s="76" t="e">
        <f>#N/A</f>
        <v>#N/A</v>
      </c>
    </row>
    <row r="136" spans="1:18" hidden="1">
      <c r="A136" s="67" t="e">
        <f>#N/A</f>
        <v>#N/A</v>
      </c>
      <c r="B136" s="85">
        <v>832011137</v>
      </c>
      <c r="C136" s="81" t="s">
        <v>240</v>
      </c>
      <c r="D136" s="81" t="s">
        <v>241</v>
      </c>
      <c r="E136" s="78" t="s">
        <v>230</v>
      </c>
      <c r="F136" s="78" t="s">
        <v>166</v>
      </c>
      <c r="G136" s="69" t="s">
        <v>231</v>
      </c>
      <c r="H136" s="86">
        <v>1147700</v>
      </c>
      <c r="I136" s="72">
        <v>0</v>
      </c>
      <c r="J136" s="75">
        <v>41243</v>
      </c>
      <c r="K136" s="75">
        <f>+J136</f>
        <v>41243</v>
      </c>
      <c r="L136" s="71" t="e">
        <f>#N/A</f>
        <v>#N/A</v>
      </c>
      <c r="M136" s="81">
        <v>44</v>
      </c>
      <c r="N136" s="72" t="e">
        <f>#N/A</f>
        <v>#N/A</v>
      </c>
      <c r="O136" s="73">
        <v>1147700</v>
      </c>
      <c r="P136" s="74" t="e">
        <f>#N/A</f>
        <v>#N/A</v>
      </c>
      <c r="Q136" s="75">
        <v>41243</v>
      </c>
      <c r="R136" s="76" t="e">
        <f>#N/A</f>
        <v>#N/A</v>
      </c>
    </row>
    <row r="137" spans="1:18" hidden="1">
      <c r="A137" s="67" t="e">
        <f>#N/A</f>
        <v>#N/A</v>
      </c>
      <c r="B137" s="85">
        <v>832011137</v>
      </c>
      <c r="C137" s="81" t="s">
        <v>240</v>
      </c>
      <c r="D137" s="81" t="s">
        <v>241</v>
      </c>
      <c r="E137" s="78" t="s">
        <v>230</v>
      </c>
      <c r="F137" s="78" t="s">
        <v>166</v>
      </c>
      <c r="G137" s="69" t="s">
        <v>231</v>
      </c>
      <c r="H137" s="86">
        <v>1147700</v>
      </c>
      <c r="I137" s="72">
        <v>0</v>
      </c>
      <c r="J137" s="75">
        <v>41243</v>
      </c>
      <c r="K137" s="75">
        <f>+J137</f>
        <v>41243</v>
      </c>
      <c r="L137" s="71" t="e">
        <f>#N/A</f>
        <v>#N/A</v>
      </c>
      <c r="M137" s="81">
        <v>45</v>
      </c>
      <c r="N137" s="72" t="e">
        <f>#N/A</f>
        <v>#N/A</v>
      </c>
      <c r="O137" s="73">
        <v>1147700</v>
      </c>
      <c r="P137" s="74" t="e">
        <f>#N/A</f>
        <v>#N/A</v>
      </c>
      <c r="Q137" s="75">
        <v>41243</v>
      </c>
      <c r="R137" s="76" t="e">
        <f>#N/A</f>
        <v>#N/A</v>
      </c>
    </row>
    <row r="138" spans="1:18" hidden="1">
      <c r="A138" s="67" t="e">
        <f>#N/A</f>
        <v>#N/A</v>
      </c>
      <c r="B138" s="85">
        <v>832011137</v>
      </c>
      <c r="C138" s="81" t="s">
        <v>240</v>
      </c>
      <c r="D138" s="81" t="s">
        <v>241</v>
      </c>
      <c r="E138" s="78" t="s">
        <v>230</v>
      </c>
      <c r="F138" s="78" t="s">
        <v>166</v>
      </c>
      <c r="G138" s="69" t="s">
        <v>231</v>
      </c>
      <c r="H138" s="86">
        <v>1170900</v>
      </c>
      <c r="I138" s="72">
        <v>0</v>
      </c>
      <c r="J138" s="75">
        <v>41205</v>
      </c>
      <c r="K138" s="75">
        <v>41236</v>
      </c>
      <c r="L138" s="71" t="e">
        <f>#N/A</f>
        <v>#N/A</v>
      </c>
      <c r="M138" s="81">
        <v>40</v>
      </c>
      <c r="N138" s="72" t="e">
        <f>#N/A</f>
        <v>#N/A</v>
      </c>
      <c r="O138" s="73">
        <v>1170900</v>
      </c>
      <c r="P138" s="74" t="e">
        <f>#N/A</f>
        <v>#N/A</v>
      </c>
      <c r="Q138" s="75">
        <v>41243</v>
      </c>
      <c r="R138" s="76" t="e">
        <f>#N/A</f>
        <v>#N/A</v>
      </c>
    </row>
    <row r="139" spans="1:18" hidden="1">
      <c r="A139" s="67" t="e">
        <f>#N/A</f>
        <v>#N/A</v>
      </c>
      <c r="B139" s="85">
        <v>832011137</v>
      </c>
      <c r="C139" s="81" t="s">
        <v>240</v>
      </c>
      <c r="D139" s="81" t="s">
        <v>241</v>
      </c>
      <c r="E139" s="78" t="s">
        <v>230</v>
      </c>
      <c r="F139" s="78" t="s">
        <v>166</v>
      </c>
      <c r="G139" s="69" t="s">
        <v>231</v>
      </c>
      <c r="H139" s="86">
        <v>1130800</v>
      </c>
      <c r="I139" s="72">
        <v>0</v>
      </c>
      <c r="J139" s="75">
        <v>41201</v>
      </c>
      <c r="K139" s="75">
        <v>41232</v>
      </c>
      <c r="L139" s="71" t="e">
        <f>#N/A</f>
        <v>#N/A</v>
      </c>
      <c r="M139" s="81">
        <v>38</v>
      </c>
      <c r="N139" s="72" t="e">
        <f>#N/A</f>
        <v>#N/A</v>
      </c>
      <c r="O139" s="73">
        <v>1130800</v>
      </c>
      <c r="P139" s="74" t="e">
        <f>#N/A</f>
        <v>#N/A</v>
      </c>
      <c r="Q139" s="75">
        <v>41243</v>
      </c>
      <c r="R139" s="76" t="e">
        <f>#N/A</f>
        <v>#N/A</v>
      </c>
    </row>
    <row r="140" spans="1:18" hidden="1">
      <c r="A140" s="67" t="e">
        <f>#N/A</f>
        <v>#N/A</v>
      </c>
      <c r="B140" s="85">
        <v>832011137</v>
      </c>
      <c r="C140" s="81" t="s">
        <v>240</v>
      </c>
      <c r="D140" s="81" t="s">
        <v>241</v>
      </c>
      <c r="E140" s="78" t="s">
        <v>230</v>
      </c>
      <c r="F140" s="78" t="s">
        <v>166</v>
      </c>
      <c r="G140" s="69" t="s">
        <v>231</v>
      </c>
      <c r="H140" s="86">
        <v>1130800</v>
      </c>
      <c r="I140" s="72">
        <v>0</v>
      </c>
      <c r="J140" s="75">
        <v>41200</v>
      </c>
      <c r="K140" s="75">
        <v>41231</v>
      </c>
      <c r="L140" s="71" t="e">
        <f>#N/A</f>
        <v>#N/A</v>
      </c>
      <c r="M140" s="81">
        <v>37</v>
      </c>
      <c r="N140" s="72" t="e">
        <f>#N/A</f>
        <v>#N/A</v>
      </c>
      <c r="O140" s="73">
        <v>1130800</v>
      </c>
      <c r="P140" s="74" t="e">
        <f>#N/A</f>
        <v>#N/A</v>
      </c>
      <c r="Q140" s="75">
        <v>41243</v>
      </c>
      <c r="R140" s="76" t="e">
        <f>#N/A</f>
        <v>#N/A</v>
      </c>
    </row>
    <row r="141" spans="1:18" hidden="1">
      <c r="A141" s="67" t="e">
        <f>#N/A</f>
        <v>#N/A</v>
      </c>
      <c r="B141" s="85">
        <v>832011137</v>
      </c>
      <c r="C141" s="81" t="s">
        <v>240</v>
      </c>
      <c r="D141" s="81" t="s">
        <v>241</v>
      </c>
      <c r="E141" s="78" t="s">
        <v>230</v>
      </c>
      <c r="F141" s="78" t="s">
        <v>166</v>
      </c>
      <c r="G141" s="69" t="s">
        <v>231</v>
      </c>
      <c r="H141" s="86">
        <v>1150300</v>
      </c>
      <c r="I141" s="72">
        <v>0</v>
      </c>
      <c r="J141" s="75">
        <v>41198</v>
      </c>
      <c r="K141" s="75">
        <v>41229</v>
      </c>
      <c r="L141" s="71" t="e">
        <f>#N/A</f>
        <v>#N/A</v>
      </c>
      <c r="M141" s="81">
        <v>36</v>
      </c>
      <c r="N141" s="72" t="e">
        <f>#N/A</f>
        <v>#N/A</v>
      </c>
      <c r="O141" s="73">
        <v>1150300</v>
      </c>
      <c r="P141" s="74" t="e">
        <f>#N/A</f>
        <v>#N/A</v>
      </c>
      <c r="Q141" s="75">
        <v>41243</v>
      </c>
      <c r="R141" s="76" t="e">
        <f>#N/A</f>
        <v>#N/A</v>
      </c>
    </row>
    <row r="142" spans="1:18" hidden="1">
      <c r="A142" s="67" t="e">
        <f>#N/A</f>
        <v>#N/A</v>
      </c>
      <c r="B142" s="85">
        <v>832011137</v>
      </c>
      <c r="C142" s="81" t="s">
        <v>240</v>
      </c>
      <c r="D142" s="81" t="s">
        <v>241</v>
      </c>
      <c r="E142" s="78" t="s">
        <v>230</v>
      </c>
      <c r="F142" s="78" t="s">
        <v>166</v>
      </c>
      <c r="G142" s="69" t="s">
        <v>231</v>
      </c>
      <c r="H142" s="86">
        <v>1150300</v>
      </c>
      <c r="I142" s="72">
        <v>0</v>
      </c>
      <c r="J142" s="75">
        <v>41197</v>
      </c>
      <c r="K142" s="75">
        <v>41228</v>
      </c>
      <c r="L142" s="71" t="e">
        <f>#N/A</f>
        <v>#N/A</v>
      </c>
      <c r="M142" s="81">
        <v>35</v>
      </c>
      <c r="N142" s="72" t="e">
        <f>#N/A</f>
        <v>#N/A</v>
      </c>
      <c r="O142" s="73">
        <v>1150300</v>
      </c>
      <c r="P142" s="74" t="e">
        <f>#N/A</f>
        <v>#N/A</v>
      </c>
      <c r="Q142" s="75">
        <v>41243</v>
      </c>
      <c r="R142" s="76" t="e">
        <f>#N/A</f>
        <v>#N/A</v>
      </c>
    </row>
    <row r="143" spans="1:18" hidden="1">
      <c r="A143" s="67" t="e">
        <f>#N/A</f>
        <v>#N/A</v>
      </c>
      <c r="B143" s="85">
        <v>832011137</v>
      </c>
      <c r="C143" s="81" t="s">
        <v>240</v>
      </c>
      <c r="D143" s="81" t="s">
        <v>241</v>
      </c>
      <c r="E143" s="78" t="s">
        <v>230</v>
      </c>
      <c r="F143" s="78" t="s">
        <v>166</v>
      </c>
      <c r="G143" s="69" t="s">
        <v>231</v>
      </c>
      <c r="H143" s="86">
        <v>1128300</v>
      </c>
      <c r="I143" s="72">
        <v>0</v>
      </c>
      <c r="J143" s="75">
        <v>41194</v>
      </c>
      <c r="K143" s="75">
        <v>41225</v>
      </c>
      <c r="L143" s="71" t="e">
        <f>#N/A</f>
        <v>#N/A</v>
      </c>
      <c r="M143" s="81">
        <v>33</v>
      </c>
      <c r="N143" s="72" t="e">
        <f>#N/A</f>
        <v>#N/A</v>
      </c>
      <c r="O143" s="73">
        <v>1128300</v>
      </c>
      <c r="P143" s="74" t="e">
        <f>#N/A</f>
        <v>#N/A</v>
      </c>
      <c r="Q143" s="75">
        <v>41243</v>
      </c>
      <c r="R143" s="76" t="e">
        <f>#N/A</f>
        <v>#N/A</v>
      </c>
    </row>
    <row r="144" spans="1:18" hidden="1">
      <c r="A144" s="67" t="e">
        <f>#N/A</f>
        <v>#N/A</v>
      </c>
      <c r="B144" s="85">
        <v>832011137</v>
      </c>
      <c r="C144" s="81" t="s">
        <v>240</v>
      </c>
      <c r="D144" s="81" t="s">
        <v>241</v>
      </c>
      <c r="E144" s="78" t="s">
        <v>230</v>
      </c>
      <c r="F144" s="78" t="s">
        <v>166</v>
      </c>
      <c r="G144" s="69" t="s">
        <v>231</v>
      </c>
      <c r="H144" s="86">
        <v>1128300</v>
      </c>
      <c r="I144" s="72">
        <v>0</v>
      </c>
      <c r="J144" s="75">
        <v>41193</v>
      </c>
      <c r="K144" s="75">
        <v>41224</v>
      </c>
      <c r="L144" s="71" t="e">
        <f>#N/A</f>
        <v>#N/A</v>
      </c>
      <c r="M144" s="81">
        <v>32</v>
      </c>
      <c r="N144" s="72" t="e">
        <f>#N/A</f>
        <v>#N/A</v>
      </c>
      <c r="O144" s="73">
        <v>1128300</v>
      </c>
      <c r="P144" s="74" t="e">
        <f>#N/A</f>
        <v>#N/A</v>
      </c>
      <c r="Q144" s="75">
        <v>41243</v>
      </c>
      <c r="R144" s="76" t="e">
        <f>#N/A</f>
        <v>#N/A</v>
      </c>
    </row>
    <row r="145" spans="1:18" hidden="1">
      <c r="A145" s="67" t="e">
        <f>#N/A</f>
        <v>#N/A</v>
      </c>
      <c r="B145" s="85">
        <v>832011137</v>
      </c>
      <c r="C145" s="81" t="s">
        <v>240</v>
      </c>
      <c r="D145" s="81" t="s">
        <v>241</v>
      </c>
      <c r="E145" s="78" t="s">
        <v>230</v>
      </c>
      <c r="F145" s="78" t="s">
        <v>166</v>
      </c>
      <c r="G145" s="69" t="s">
        <v>231</v>
      </c>
      <c r="H145" s="86">
        <v>1142000</v>
      </c>
      <c r="I145" s="72">
        <v>0</v>
      </c>
      <c r="J145" s="75">
        <v>41191</v>
      </c>
      <c r="K145" s="75">
        <v>41222</v>
      </c>
      <c r="L145" s="71" t="e">
        <f>#N/A</f>
        <v>#N/A</v>
      </c>
      <c r="M145" s="81">
        <v>31</v>
      </c>
      <c r="N145" s="72" t="e">
        <f>#N/A</f>
        <v>#N/A</v>
      </c>
      <c r="O145" s="73">
        <v>1142000</v>
      </c>
      <c r="P145" s="74" t="e">
        <f>#N/A</f>
        <v>#N/A</v>
      </c>
      <c r="Q145" s="75">
        <v>41243</v>
      </c>
      <c r="R145" s="76" t="e">
        <f>#N/A</f>
        <v>#N/A</v>
      </c>
    </row>
    <row r="146" spans="1:18" hidden="1">
      <c r="A146" s="67" t="e">
        <f>#N/A</f>
        <v>#N/A</v>
      </c>
      <c r="B146" s="85">
        <v>832011137</v>
      </c>
      <c r="C146" s="81" t="s">
        <v>240</v>
      </c>
      <c r="D146" s="81" t="s">
        <v>241</v>
      </c>
      <c r="E146" s="78" t="s">
        <v>230</v>
      </c>
      <c r="F146" s="78" t="s">
        <v>166</v>
      </c>
      <c r="G146" s="69" t="s">
        <v>231</v>
      </c>
      <c r="H146" s="86">
        <v>1142000</v>
      </c>
      <c r="I146" s="72">
        <v>0</v>
      </c>
      <c r="J146" s="75">
        <v>41190</v>
      </c>
      <c r="K146" s="75">
        <v>41221</v>
      </c>
      <c r="L146" s="71" t="e">
        <f>#N/A</f>
        <v>#N/A</v>
      </c>
      <c r="M146" s="81">
        <v>30</v>
      </c>
      <c r="N146" s="72" t="e">
        <f>#N/A</f>
        <v>#N/A</v>
      </c>
      <c r="O146" s="73">
        <v>1142000</v>
      </c>
      <c r="P146" s="74" t="e">
        <f>#N/A</f>
        <v>#N/A</v>
      </c>
      <c r="Q146" s="75">
        <v>41243</v>
      </c>
      <c r="R146" s="76" t="e">
        <f>#N/A</f>
        <v>#N/A</v>
      </c>
    </row>
    <row r="147" spans="1:18" hidden="1">
      <c r="A147" s="67" t="e">
        <f>#N/A</f>
        <v>#N/A</v>
      </c>
      <c r="B147" s="85">
        <v>832011137</v>
      </c>
      <c r="C147" s="81" t="s">
        <v>240</v>
      </c>
      <c r="D147" s="81" t="s">
        <v>241</v>
      </c>
      <c r="E147" s="78" t="s">
        <v>230</v>
      </c>
      <c r="F147" s="78" t="s">
        <v>166</v>
      </c>
      <c r="G147" s="69" t="s">
        <v>231</v>
      </c>
      <c r="H147" s="86">
        <v>1141200</v>
      </c>
      <c r="I147" s="72">
        <v>0</v>
      </c>
      <c r="J147" s="75">
        <v>41186</v>
      </c>
      <c r="K147" s="75">
        <v>41217</v>
      </c>
      <c r="L147" s="71" t="e">
        <f>#N/A</f>
        <v>#N/A</v>
      </c>
      <c r="M147" s="81">
        <v>28</v>
      </c>
      <c r="N147" s="72" t="e">
        <f>#N/A</f>
        <v>#N/A</v>
      </c>
      <c r="O147" s="73">
        <v>1141200</v>
      </c>
      <c r="P147" s="74" t="e">
        <f>#N/A</f>
        <v>#N/A</v>
      </c>
      <c r="Q147" s="75">
        <v>41243</v>
      </c>
      <c r="R147" s="76" t="e">
        <f>#N/A</f>
        <v>#N/A</v>
      </c>
    </row>
    <row r="148" spans="1:18" hidden="1">
      <c r="A148" s="67" t="e">
        <f>#N/A</f>
        <v>#N/A</v>
      </c>
      <c r="B148" s="85">
        <v>832011137</v>
      </c>
      <c r="C148" s="81" t="s">
        <v>240</v>
      </c>
      <c r="D148" s="81" t="s">
        <v>241</v>
      </c>
      <c r="E148" s="78" t="s">
        <v>230</v>
      </c>
      <c r="F148" s="78" t="s">
        <v>166</v>
      </c>
      <c r="G148" s="69" t="s">
        <v>231</v>
      </c>
      <c r="H148" s="86">
        <v>1162100</v>
      </c>
      <c r="I148" s="72">
        <v>0</v>
      </c>
      <c r="J148" s="75">
        <v>41185</v>
      </c>
      <c r="K148" s="75">
        <v>41216</v>
      </c>
      <c r="L148" s="71" t="e">
        <f>#N/A</f>
        <v>#N/A</v>
      </c>
      <c r="M148" s="81">
        <v>27</v>
      </c>
      <c r="N148" s="72" t="e">
        <f>#N/A</f>
        <v>#N/A</v>
      </c>
      <c r="O148" s="73">
        <v>1162100</v>
      </c>
      <c r="P148" s="74" t="e">
        <f>#N/A</f>
        <v>#N/A</v>
      </c>
      <c r="Q148" s="75">
        <v>41243</v>
      </c>
      <c r="R148" s="76" t="e">
        <f>#N/A</f>
        <v>#N/A</v>
      </c>
    </row>
    <row r="149" spans="1:18" hidden="1">
      <c r="A149" s="67" t="e">
        <f>#N/A</f>
        <v>#N/A</v>
      </c>
      <c r="B149" s="85">
        <v>832011137</v>
      </c>
      <c r="C149" s="81" t="s">
        <v>240</v>
      </c>
      <c r="D149" s="81" t="s">
        <v>241</v>
      </c>
      <c r="E149" s="78" t="s">
        <v>230</v>
      </c>
      <c r="F149" s="78" t="s">
        <v>166</v>
      </c>
      <c r="G149" s="69" t="s">
        <v>231</v>
      </c>
      <c r="H149" s="86">
        <v>2201600</v>
      </c>
      <c r="I149" s="72">
        <v>0</v>
      </c>
      <c r="J149" s="75">
        <v>41184</v>
      </c>
      <c r="K149" s="75">
        <v>41215</v>
      </c>
      <c r="L149" s="71" t="e">
        <f>#N/A</f>
        <v>#N/A</v>
      </c>
      <c r="M149" s="81">
        <v>26</v>
      </c>
      <c r="N149" s="72" t="e">
        <f>#N/A</f>
        <v>#N/A</v>
      </c>
      <c r="O149" s="73">
        <v>2201600</v>
      </c>
      <c r="P149" s="74" t="e">
        <f>#N/A</f>
        <v>#N/A</v>
      </c>
      <c r="Q149" s="75">
        <v>41243</v>
      </c>
      <c r="R149" s="76" t="e">
        <f>#N/A</f>
        <v>#N/A</v>
      </c>
    </row>
    <row r="150" spans="1:18" hidden="1">
      <c r="A150" s="67" t="e">
        <f>#N/A</f>
        <v>#N/A</v>
      </c>
      <c r="B150" s="85">
        <v>832011137</v>
      </c>
      <c r="C150" s="81" t="s">
        <v>240</v>
      </c>
      <c r="D150" s="81" t="s">
        <v>241</v>
      </c>
      <c r="E150" s="78" t="s">
        <v>230</v>
      </c>
      <c r="F150" s="78" t="s">
        <v>166</v>
      </c>
      <c r="G150" s="69" t="s">
        <v>231</v>
      </c>
      <c r="H150" s="86">
        <v>1167100</v>
      </c>
      <c r="I150" s="72">
        <v>0</v>
      </c>
      <c r="J150" s="75">
        <v>41180</v>
      </c>
      <c r="K150" s="75">
        <v>41210</v>
      </c>
      <c r="L150" s="71" t="e">
        <f>#N/A</f>
        <v>#N/A</v>
      </c>
      <c r="M150" s="81">
        <v>24</v>
      </c>
      <c r="N150" s="72" t="e">
        <f>#N/A</f>
        <v>#N/A</v>
      </c>
      <c r="O150" s="73">
        <v>1167100</v>
      </c>
      <c r="P150" s="74" t="e">
        <f>#N/A</f>
        <v>#N/A</v>
      </c>
      <c r="Q150" s="75">
        <v>41243</v>
      </c>
      <c r="R150" s="76" t="e">
        <f>#N/A</f>
        <v>#N/A</v>
      </c>
    </row>
    <row r="151" spans="1:18" hidden="1">
      <c r="A151" s="67" t="e">
        <f>#N/A</f>
        <v>#N/A</v>
      </c>
      <c r="B151" s="85">
        <v>832011137</v>
      </c>
      <c r="C151" s="81" t="s">
        <v>240</v>
      </c>
      <c r="D151" s="81" t="s">
        <v>241</v>
      </c>
      <c r="E151" s="78" t="s">
        <v>230</v>
      </c>
      <c r="F151" s="78" t="s">
        <v>166</v>
      </c>
      <c r="G151" s="69" t="s">
        <v>231</v>
      </c>
      <c r="H151" s="86">
        <v>1167100</v>
      </c>
      <c r="I151" s="72">
        <v>0</v>
      </c>
      <c r="J151" s="75">
        <v>41179</v>
      </c>
      <c r="K151" s="75">
        <v>41209</v>
      </c>
      <c r="L151" s="71" t="e">
        <f>#N/A</f>
        <v>#N/A</v>
      </c>
      <c r="M151" s="81">
        <v>23</v>
      </c>
      <c r="N151" s="72" t="e">
        <f>#N/A</f>
        <v>#N/A</v>
      </c>
      <c r="O151" s="73">
        <v>1167100</v>
      </c>
      <c r="P151" s="74" t="e">
        <f>#N/A</f>
        <v>#N/A</v>
      </c>
      <c r="Q151" s="75">
        <v>41243</v>
      </c>
      <c r="R151" s="76" t="e">
        <f>#N/A</f>
        <v>#N/A</v>
      </c>
    </row>
    <row r="152" spans="1:18" hidden="1">
      <c r="A152" s="67" t="e">
        <f>#N/A</f>
        <v>#N/A</v>
      </c>
      <c r="B152" s="85">
        <v>832011137</v>
      </c>
      <c r="C152" s="81" t="s">
        <v>240</v>
      </c>
      <c r="D152" s="81" t="s">
        <v>241</v>
      </c>
      <c r="E152" s="78" t="s">
        <v>230</v>
      </c>
      <c r="F152" s="78" t="s">
        <v>166</v>
      </c>
      <c r="G152" s="69" t="s">
        <v>231</v>
      </c>
      <c r="H152" s="86">
        <v>1141200</v>
      </c>
      <c r="I152" s="72">
        <v>0</v>
      </c>
      <c r="J152" s="75">
        <v>41177</v>
      </c>
      <c r="K152" s="75">
        <v>41207</v>
      </c>
      <c r="L152" s="71" t="e">
        <f>#N/A</f>
        <v>#N/A</v>
      </c>
      <c r="M152" s="81">
        <v>21</v>
      </c>
      <c r="N152" s="72" t="e">
        <f>#N/A</f>
        <v>#N/A</v>
      </c>
      <c r="O152" s="73">
        <v>1141200</v>
      </c>
      <c r="P152" s="74" t="e">
        <f>#N/A</f>
        <v>#N/A</v>
      </c>
      <c r="Q152" s="75">
        <v>41243</v>
      </c>
      <c r="R152" s="76" t="e">
        <f>#N/A</f>
        <v>#N/A</v>
      </c>
    </row>
    <row r="153" spans="1:18" hidden="1">
      <c r="A153" s="67" t="e">
        <f>#N/A</f>
        <v>#N/A</v>
      </c>
      <c r="B153" s="85">
        <v>832011137</v>
      </c>
      <c r="C153" s="81" t="s">
        <v>240</v>
      </c>
      <c r="D153" s="81" t="s">
        <v>241</v>
      </c>
      <c r="E153" s="78" t="s">
        <v>230</v>
      </c>
      <c r="F153" s="78" t="s">
        <v>166</v>
      </c>
      <c r="G153" s="69" t="s">
        <v>231</v>
      </c>
      <c r="H153" s="86">
        <v>1141200</v>
      </c>
      <c r="I153" s="72">
        <v>0</v>
      </c>
      <c r="J153" s="75">
        <v>41176</v>
      </c>
      <c r="K153" s="75">
        <v>41206</v>
      </c>
      <c r="L153" s="71" t="e">
        <f>#N/A</f>
        <v>#N/A</v>
      </c>
      <c r="M153" s="81">
        <v>20</v>
      </c>
      <c r="N153" s="72" t="e">
        <f>#N/A</f>
        <v>#N/A</v>
      </c>
      <c r="O153" s="73">
        <v>1141200</v>
      </c>
      <c r="P153" s="74" t="e">
        <f>#N/A</f>
        <v>#N/A</v>
      </c>
      <c r="Q153" s="75">
        <v>41243</v>
      </c>
      <c r="R153" s="76" t="e">
        <f>#N/A</f>
        <v>#N/A</v>
      </c>
    </row>
    <row r="154" spans="1:18" hidden="1">
      <c r="A154" s="67" t="e">
        <f>#N/A</f>
        <v>#N/A</v>
      </c>
      <c r="B154" s="85">
        <v>800203678</v>
      </c>
      <c r="C154" s="61" t="s">
        <v>283</v>
      </c>
      <c r="D154" s="61" t="s">
        <v>284</v>
      </c>
      <c r="E154" s="81" t="s">
        <v>230</v>
      </c>
      <c r="F154" s="81" t="s">
        <v>166</v>
      </c>
      <c r="G154" s="81" t="s">
        <v>166</v>
      </c>
      <c r="H154" s="70">
        <v>6000000</v>
      </c>
      <c r="I154" s="72">
        <v>0</v>
      </c>
      <c r="J154" s="75">
        <v>41073</v>
      </c>
      <c r="K154" s="75">
        <v>41103</v>
      </c>
      <c r="L154" s="71" t="e">
        <f>#N/A</f>
        <v>#N/A</v>
      </c>
      <c r="M154" s="81">
        <v>8863</v>
      </c>
      <c r="N154" s="72" t="e">
        <f>#N/A</f>
        <v>#N/A</v>
      </c>
      <c r="O154" s="73">
        <v>6000000</v>
      </c>
      <c r="P154" s="74" t="e">
        <f>#N/A</f>
        <v>#N/A</v>
      </c>
      <c r="Q154" s="75">
        <v>41243</v>
      </c>
      <c r="R154" s="76" t="e">
        <f>#N/A</f>
        <v>#N/A</v>
      </c>
    </row>
    <row r="155" spans="1:18" hidden="1">
      <c r="A155" s="67" t="e">
        <f>#N/A</f>
        <v>#N/A</v>
      </c>
      <c r="B155" s="85">
        <v>11231954</v>
      </c>
      <c r="C155" s="81" t="s">
        <v>349</v>
      </c>
      <c r="D155" s="81" t="s">
        <v>347</v>
      </c>
      <c r="E155" s="78" t="s">
        <v>165</v>
      </c>
      <c r="F155" s="78" t="s">
        <v>166</v>
      </c>
      <c r="G155" s="78" t="s">
        <v>166</v>
      </c>
      <c r="H155" s="96">
        <v>1353000</v>
      </c>
      <c r="I155" s="72"/>
      <c r="J155" s="75">
        <v>41243</v>
      </c>
      <c r="K155" s="75">
        <v>41243</v>
      </c>
      <c r="L155" s="71" t="e">
        <f>#N/A</f>
        <v>#N/A</v>
      </c>
      <c r="M155" s="81" t="s">
        <v>350</v>
      </c>
      <c r="N155" s="72" t="e">
        <f>#N/A</f>
        <v>#N/A</v>
      </c>
      <c r="O155" s="72">
        <v>1353000</v>
      </c>
      <c r="P155" s="74" t="e">
        <f>#N/A</f>
        <v>#N/A</v>
      </c>
      <c r="Q155" s="75">
        <v>41243</v>
      </c>
      <c r="R155" s="76" t="e">
        <f>#N/A</f>
        <v>#N/A</v>
      </c>
    </row>
    <row r="156" spans="1:18" hidden="1">
      <c r="A156" s="67" t="e">
        <f>#N/A</f>
        <v>#N/A</v>
      </c>
      <c r="B156" s="85">
        <v>11231954</v>
      </c>
      <c r="C156" s="81" t="s">
        <v>349</v>
      </c>
      <c r="D156" s="81" t="s">
        <v>351</v>
      </c>
      <c r="E156" s="81" t="s">
        <v>165</v>
      </c>
      <c r="F156" s="78" t="s">
        <v>166</v>
      </c>
      <c r="G156" s="78" t="s">
        <v>166</v>
      </c>
      <c r="H156" s="96">
        <v>928000</v>
      </c>
      <c r="I156" s="72"/>
      <c r="J156" s="75">
        <v>41009</v>
      </c>
      <c r="K156" s="75">
        <v>41039</v>
      </c>
      <c r="L156" s="71" t="e">
        <f>#N/A</f>
        <v>#N/A</v>
      </c>
      <c r="M156" s="81">
        <v>410</v>
      </c>
      <c r="N156" s="72" t="e">
        <f>#N/A</f>
        <v>#N/A</v>
      </c>
      <c r="O156" s="72">
        <v>928000</v>
      </c>
      <c r="P156" s="74" t="e">
        <f>#N/A</f>
        <v>#N/A</v>
      </c>
      <c r="Q156" s="75">
        <v>41243</v>
      </c>
      <c r="R156" s="76" t="e">
        <f>#N/A</f>
        <v>#N/A</v>
      </c>
    </row>
    <row r="157" spans="1:18" hidden="1">
      <c r="A157" s="67" t="e">
        <f>#N/A</f>
        <v>#N/A</v>
      </c>
      <c r="B157" s="85">
        <v>11231954</v>
      </c>
      <c r="C157" s="81" t="s">
        <v>349</v>
      </c>
      <c r="D157" s="81" t="s">
        <v>351</v>
      </c>
      <c r="E157" s="81" t="s">
        <v>165</v>
      </c>
      <c r="F157" s="78" t="s">
        <v>166</v>
      </c>
      <c r="G157" s="78" t="s">
        <v>166</v>
      </c>
      <c r="H157" s="96">
        <v>917000</v>
      </c>
      <c r="I157" s="72"/>
      <c r="J157" s="75">
        <v>41003</v>
      </c>
      <c r="K157" s="75">
        <v>41033</v>
      </c>
      <c r="L157" s="71" t="e">
        <f>#N/A</f>
        <v>#N/A</v>
      </c>
      <c r="M157" s="81">
        <v>404</v>
      </c>
      <c r="N157" s="72" t="e">
        <f>#N/A</f>
        <v>#N/A</v>
      </c>
      <c r="O157" s="72">
        <v>917000</v>
      </c>
      <c r="P157" s="74" t="e">
        <f>#N/A</f>
        <v>#N/A</v>
      </c>
      <c r="Q157" s="75">
        <v>41243</v>
      </c>
      <c r="R157" s="76" t="e">
        <f>#N/A</f>
        <v>#N/A</v>
      </c>
    </row>
    <row r="158" spans="1:18" hidden="1">
      <c r="A158" s="67" t="e">
        <f>#N/A</f>
        <v>#N/A</v>
      </c>
      <c r="B158" s="85">
        <v>11231954</v>
      </c>
      <c r="C158" s="81" t="s">
        <v>349</v>
      </c>
      <c r="D158" s="81" t="s">
        <v>351</v>
      </c>
      <c r="E158" s="81" t="s">
        <v>165</v>
      </c>
      <c r="F158" s="78" t="s">
        <v>166</v>
      </c>
      <c r="G158" s="78" t="s">
        <v>166</v>
      </c>
      <c r="H158" s="96">
        <v>1157000</v>
      </c>
      <c r="I158" s="72"/>
      <c r="J158" s="75">
        <v>40994</v>
      </c>
      <c r="K158" s="75">
        <v>41025</v>
      </c>
      <c r="L158" s="71" t="e">
        <f>#N/A</f>
        <v>#N/A</v>
      </c>
      <c r="M158" s="81">
        <v>3</v>
      </c>
      <c r="N158" s="72" t="e">
        <f>#N/A</f>
        <v>#N/A</v>
      </c>
      <c r="O158" s="72">
        <v>1157000</v>
      </c>
      <c r="P158" s="74" t="e">
        <f>#N/A</f>
        <v>#N/A</v>
      </c>
      <c r="Q158" s="75">
        <v>41243</v>
      </c>
      <c r="R158" s="76" t="e">
        <f>#N/A</f>
        <v>#N/A</v>
      </c>
    </row>
    <row r="159" spans="1:18" hidden="1">
      <c r="A159" s="67" t="e">
        <f>#N/A</f>
        <v>#N/A</v>
      </c>
      <c r="B159" s="68">
        <v>900050603</v>
      </c>
      <c r="C159" s="69" t="s">
        <v>206</v>
      </c>
      <c r="D159" s="69" t="s">
        <v>207</v>
      </c>
      <c r="E159" s="69" t="s">
        <v>165</v>
      </c>
      <c r="F159" s="69" t="s">
        <v>166</v>
      </c>
      <c r="G159" s="69" t="s">
        <v>186</v>
      </c>
      <c r="H159" s="70">
        <v>234300</v>
      </c>
      <c r="I159" s="72">
        <v>0</v>
      </c>
      <c r="J159" s="75">
        <v>40700</v>
      </c>
      <c r="K159" s="75">
        <v>40730</v>
      </c>
      <c r="L159" s="71" t="e">
        <f>#N/A</f>
        <v>#N/A</v>
      </c>
      <c r="M159" s="72" t="s">
        <v>208</v>
      </c>
      <c r="N159" s="72" t="e">
        <f>#N/A</f>
        <v>#N/A</v>
      </c>
      <c r="O159" s="73">
        <v>234300</v>
      </c>
      <c r="P159" s="74" t="e">
        <f>#N/A</f>
        <v>#N/A</v>
      </c>
      <c r="Q159" s="75">
        <v>41243</v>
      </c>
      <c r="R159" s="76" t="e">
        <f>#N/A</f>
        <v>#N/A</v>
      </c>
    </row>
    <row r="160" spans="1:18" hidden="1">
      <c r="A160" s="67" t="e">
        <f>#N/A</f>
        <v>#N/A</v>
      </c>
      <c r="B160" s="85" t="s">
        <v>354</v>
      </c>
      <c r="C160" s="61" t="s">
        <v>355</v>
      </c>
      <c r="D160" s="81" t="s">
        <v>356</v>
      </c>
      <c r="E160" s="81" t="s">
        <v>165</v>
      </c>
      <c r="F160" s="78" t="s">
        <v>166</v>
      </c>
      <c r="G160" s="78" t="s">
        <v>166</v>
      </c>
      <c r="H160" s="98">
        <v>12310000</v>
      </c>
      <c r="I160" s="72"/>
      <c r="J160" s="75">
        <v>40880</v>
      </c>
      <c r="K160" s="75">
        <v>40911</v>
      </c>
      <c r="L160" s="71" t="e">
        <f>#N/A</f>
        <v>#N/A</v>
      </c>
      <c r="M160" s="81">
        <v>16976</v>
      </c>
      <c r="N160" s="72" t="e">
        <f>#N/A</f>
        <v>#N/A</v>
      </c>
      <c r="O160" s="72">
        <v>12310000</v>
      </c>
      <c r="P160" s="74" t="e">
        <f>#N/A</f>
        <v>#N/A</v>
      </c>
      <c r="Q160" s="75">
        <v>41243</v>
      </c>
      <c r="R160" s="76" t="e">
        <f>#N/A</f>
        <v>#N/A</v>
      </c>
    </row>
    <row r="161" spans="1:18" hidden="1">
      <c r="A161" s="67" t="e">
        <f>#N/A</f>
        <v>#N/A</v>
      </c>
      <c r="B161" s="97"/>
      <c r="C161" s="81" t="s">
        <v>348</v>
      </c>
      <c r="D161" s="81" t="s">
        <v>347</v>
      </c>
      <c r="E161" s="78" t="s">
        <v>165</v>
      </c>
      <c r="F161" s="78" t="s">
        <v>166</v>
      </c>
      <c r="G161" s="78" t="s">
        <v>166</v>
      </c>
      <c r="H161" s="96">
        <v>699500</v>
      </c>
      <c r="I161" s="72"/>
      <c r="J161" s="75">
        <v>40991</v>
      </c>
      <c r="K161" s="75">
        <v>41022</v>
      </c>
      <c r="L161" s="71" t="e">
        <f>#N/A</f>
        <v>#N/A</v>
      </c>
      <c r="M161" s="81">
        <v>88493</v>
      </c>
      <c r="N161" s="72" t="e">
        <f>#N/A</f>
        <v>#N/A</v>
      </c>
      <c r="O161" s="72">
        <v>699500</v>
      </c>
      <c r="P161" s="74" t="e">
        <f>#N/A</f>
        <v>#N/A</v>
      </c>
      <c r="Q161" s="75">
        <v>41243</v>
      </c>
      <c r="R161" s="76" t="e">
        <f>#N/A</f>
        <v>#N/A</v>
      </c>
    </row>
    <row r="162" spans="1:18" hidden="1">
      <c r="A162" s="67" t="e">
        <f>#N/A</f>
        <v>#N/A</v>
      </c>
      <c r="B162" s="97"/>
      <c r="C162" s="81" t="s">
        <v>348</v>
      </c>
      <c r="D162" s="81" t="s">
        <v>347</v>
      </c>
      <c r="E162" s="78" t="s">
        <v>165</v>
      </c>
      <c r="F162" s="78" t="s">
        <v>166</v>
      </c>
      <c r="G162" s="78" t="s">
        <v>166</v>
      </c>
      <c r="H162" s="96">
        <v>977075</v>
      </c>
      <c r="I162" s="72"/>
      <c r="J162" s="75">
        <v>40928</v>
      </c>
      <c r="K162" s="75">
        <v>40959</v>
      </c>
      <c r="L162" s="71" t="e">
        <f>#N/A</f>
        <v>#N/A</v>
      </c>
      <c r="M162" s="81">
        <v>88451</v>
      </c>
      <c r="N162" s="72" t="e">
        <f>#N/A</f>
        <v>#N/A</v>
      </c>
      <c r="O162" s="72">
        <v>977075</v>
      </c>
      <c r="P162" s="74" t="e">
        <f>#N/A</f>
        <v>#N/A</v>
      </c>
      <c r="Q162" s="75">
        <v>41243</v>
      </c>
      <c r="R162" s="76" t="e">
        <f>#N/A</f>
        <v>#N/A</v>
      </c>
    </row>
    <row r="163" spans="1:18" hidden="1">
      <c r="A163" s="67" t="e">
        <f>#N/A</f>
        <v>#N/A</v>
      </c>
      <c r="B163" s="68">
        <v>51754736</v>
      </c>
      <c r="C163" s="82" t="s">
        <v>215</v>
      </c>
      <c r="D163" s="82" t="s">
        <v>216</v>
      </c>
      <c r="E163" s="78" t="s">
        <v>217</v>
      </c>
      <c r="F163" s="78" t="s">
        <v>73</v>
      </c>
      <c r="G163" s="78" t="s">
        <v>145</v>
      </c>
      <c r="H163" s="83">
        <v>1003031</v>
      </c>
      <c r="I163" s="72">
        <v>0</v>
      </c>
      <c r="J163" s="75">
        <v>41090</v>
      </c>
      <c r="K163" s="75">
        <v>41090</v>
      </c>
      <c r="L163" s="71" t="e">
        <f>#N/A</f>
        <v>#N/A</v>
      </c>
      <c r="M163" s="82">
        <v>187</v>
      </c>
      <c r="N163" s="72" t="e">
        <f>#N/A</f>
        <v>#N/A</v>
      </c>
      <c r="O163" s="73">
        <v>1003031</v>
      </c>
      <c r="P163" s="74" t="e">
        <f>#N/A</f>
        <v>#N/A</v>
      </c>
      <c r="Q163" s="75">
        <v>41243</v>
      </c>
      <c r="R163" s="76" t="e">
        <f>#N/A</f>
        <v>#N/A</v>
      </c>
    </row>
    <row r="164" spans="1:18" hidden="1">
      <c r="A164" s="67" t="e">
        <f>#N/A</f>
        <v>#N/A</v>
      </c>
      <c r="B164" s="68">
        <v>51754736</v>
      </c>
      <c r="C164" s="82" t="s">
        <v>215</v>
      </c>
      <c r="D164" s="82" t="s">
        <v>216</v>
      </c>
      <c r="E164" s="78" t="s">
        <v>217</v>
      </c>
      <c r="F164" s="78" t="s">
        <v>73</v>
      </c>
      <c r="G164" s="78" t="s">
        <v>145</v>
      </c>
      <c r="H164" s="83">
        <v>1003031</v>
      </c>
      <c r="I164" s="72">
        <v>0</v>
      </c>
      <c r="J164" s="75">
        <v>41059</v>
      </c>
      <c r="K164" s="75">
        <v>41059</v>
      </c>
      <c r="L164" s="71" t="e">
        <f>#N/A</f>
        <v>#N/A</v>
      </c>
      <c r="M164" s="82">
        <v>183</v>
      </c>
      <c r="N164" s="72" t="e">
        <f>#N/A</f>
        <v>#N/A</v>
      </c>
      <c r="O164" s="73">
        <v>1003031</v>
      </c>
      <c r="P164" s="74" t="e">
        <f>#N/A</f>
        <v>#N/A</v>
      </c>
      <c r="Q164" s="75">
        <v>41243</v>
      </c>
      <c r="R164" s="76" t="e">
        <f>#N/A</f>
        <v>#N/A</v>
      </c>
    </row>
    <row r="165" spans="1:18" hidden="1">
      <c r="A165" s="67" t="e">
        <f>#N/A</f>
        <v>#N/A</v>
      </c>
      <c r="B165" s="85">
        <v>51739789</v>
      </c>
      <c r="C165" s="61" t="s">
        <v>344</v>
      </c>
      <c r="D165" s="81" t="s">
        <v>345</v>
      </c>
      <c r="E165" s="81" t="s">
        <v>291</v>
      </c>
      <c r="F165" s="61" t="s">
        <v>281</v>
      </c>
      <c r="G165" s="61" t="s">
        <v>281</v>
      </c>
      <c r="H165" s="86">
        <v>10000000</v>
      </c>
      <c r="I165" s="72"/>
      <c r="J165" s="75">
        <v>41242</v>
      </c>
      <c r="K165" s="75">
        <v>40937</v>
      </c>
      <c r="L165" s="71" t="e">
        <f>#N/A</f>
        <v>#N/A</v>
      </c>
      <c r="M165" s="95"/>
      <c r="N165" s="72" t="e">
        <f>#N/A</f>
        <v>#N/A</v>
      </c>
      <c r="O165" s="72">
        <v>10000000</v>
      </c>
      <c r="P165" s="74" t="e">
        <f>#N/A</f>
        <v>#N/A</v>
      </c>
      <c r="Q165" s="75">
        <v>41243</v>
      </c>
      <c r="R165" s="76" t="e">
        <f>#N/A</f>
        <v>#N/A</v>
      </c>
    </row>
    <row r="166" spans="1:18" hidden="1">
      <c r="A166" s="67" t="e">
        <f>#N/A</f>
        <v>#N/A</v>
      </c>
      <c r="B166" s="85">
        <v>51984690</v>
      </c>
      <c r="C166" s="81" t="s">
        <v>336</v>
      </c>
      <c r="D166" s="81" t="s">
        <v>337</v>
      </c>
      <c r="E166" s="81" t="s">
        <v>291</v>
      </c>
      <c r="F166" s="61" t="s">
        <v>281</v>
      </c>
      <c r="G166" s="61" t="s">
        <v>281</v>
      </c>
      <c r="H166" s="86">
        <v>11000000</v>
      </c>
      <c r="I166" s="72"/>
      <c r="J166" s="75">
        <v>41136</v>
      </c>
      <c r="K166" s="75">
        <v>40954</v>
      </c>
      <c r="L166" s="71" t="e">
        <f>#N/A</f>
        <v>#N/A</v>
      </c>
      <c r="M166" s="81"/>
      <c r="N166" s="72" t="e">
        <f>#N/A</f>
        <v>#N/A</v>
      </c>
      <c r="O166" s="72">
        <v>11000000</v>
      </c>
      <c r="P166" s="74" t="e">
        <f>#N/A</f>
        <v>#N/A</v>
      </c>
      <c r="Q166" s="75">
        <v>41243</v>
      </c>
      <c r="R166" s="76" t="e">
        <f>#N/A</f>
        <v>#N/A</v>
      </c>
    </row>
    <row r="167" spans="1:18" hidden="1">
      <c r="A167" s="67" t="e">
        <f>#N/A</f>
        <v>#N/A</v>
      </c>
      <c r="B167" s="68">
        <v>1064314102</v>
      </c>
      <c r="C167" s="69" t="s">
        <v>108</v>
      </c>
      <c r="D167" s="14" t="s">
        <v>109</v>
      </c>
      <c r="E167" s="69" t="s">
        <v>110</v>
      </c>
      <c r="F167" s="69" t="s">
        <v>73</v>
      </c>
      <c r="G167" s="69" t="s">
        <v>104</v>
      </c>
      <c r="H167" s="70">
        <v>320000</v>
      </c>
      <c r="I167" s="72">
        <v>0</v>
      </c>
      <c r="J167" s="75">
        <v>41212</v>
      </c>
      <c r="K167" s="75">
        <v>41218</v>
      </c>
      <c r="L167" s="71" t="e">
        <f>#N/A</f>
        <v>#N/A</v>
      </c>
      <c r="M167" s="72" t="s">
        <v>100</v>
      </c>
      <c r="N167" s="72" t="e">
        <f>#N/A</f>
        <v>#N/A</v>
      </c>
      <c r="O167" s="73">
        <v>320000</v>
      </c>
      <c r="P167" s="74" t="e">
        <f>#N/A</f>
        <v>#N/A</v>
      </c>
      <c r="Q167" s="75">
        <v>41243</v>
      </c>
      <c r="R167" s="76" t="e">
        <f>#N/A</f>
        <v>#N/A</v>
      </c>
    </row>
    <row r="168" spans="1:18" hidden="1">
      <c r="A168" s="67" t="e">
        <f>#N/A</f>
        <v>#N/A</v>
      </c>
      <c r="B168" s="15">
        <v>52129885</v>
      </c>
      <c r="C168" s="69" t="s">
        <v>147</v>
      </c>
      <c r="D168" s="14" t="s">
        <v>148</v>
      </c>
      <c r="E168" s="61" t="s">
        <v>254</v>
      </c>
      <c r="F168" s="61" t="s">
        <v>120</v>
      </c>
      <c r="G168" s="61" t="s">
        <v>255</v>
      </c>
      <c r="H168" s="86">
        <v>317250</v>
      </c>
      <c r="I168" s="72">
        <v>0</v>
      </c>
      <c r="J168" s="75">
        <v>41075</v>
      </c>
      <c r="K168" s="75">
        <v>41075</v>
      </c>
      <c r="L168" s="71" t="e">
        <f>#N/A</f>
        <v>#N/A</v>
      </c>
      <c r="M168" s="81" t="s">
        <v>256</v>
      </c>
      <c r="N168" s="72" t="e">
        <f>#N/A</f>
        <v>#N/A</v>
      </c>
      <c r="O168" s="73">
        <v>317250</v>
      </c>
      <c r="P168" s="74" t="e">
        <f>#N/A</f>
        <v>#N/A</v>
      </c>
      <c r="Q168" s="75">
        <v>41244</v>
      </c>
      <c r="R168" s="76" t="e">
        <f>#N/A</f>
        <v>#N/A</v>
      </c>
    </row>
    <row r="169" spans="1:18" hidden="1">
      <c r="A169" s="67" t="e">
        <f>#N/A</f>
        <v>#N/A</v>
      </c>
      <c r="B169" s="15">
        <v>52129885</v>
      </c>
      <c r="C169" s="69" t="s">
        <v>147</v>
      </c>
      <c r="D169" s="14" t="s">
        <v>148</v>
      </c>
      <c r="E169" s="61" t="s">
        <v>254</v>
      </c>
      <c r="F169" s="61" t="s">
        <v>120</v>
      </c>
      <c r="G169" s="61" t="s">
        <v>259</v>
      </c>
      <c r="H169" s="86">
        <v>294582</v>
      </c>
      <c r="I169" s="72">
        <v>0</v>
      </c>
      <c r="J169" s="75">
        <v>41075</v>
      </c>
      <c r="K169" s="75">
        <v>41075</v>
      </c>
      <c r="L169" s="71" t="e">
        <f>#N/A</f>
        <v>#N/A</v>
      </c>
      <c r="M169" s="81" t="s">
        <v>256</v>
      </c>
      <c r="N169" s="72" t="e">
        <f>#N/A</f>
        <v>#N/A</v>
      </c>
      <c r="O169" s="73">
        <v>294582</v>
      </c>
      <c r="P169" s="74" t="e">
        <f>#N/A</f>
        <v>#N/A</v>
      </c>
      <c r="Q169" s="75">
        <v>41244</v>
      </c>
      <c r="R169" s="76" t="e">
        <f>#N/A</f>
        <v>#N/A</v>
      </c>
    </row>
    <row r="170" spans="1:18" hidden="1">
      <c r="A170" s="67" t="e">
        <f>#N/A</f>
        <v>#N/A</v>
      </c>
      <c r="B170" s="68">
        <v>52129885</v>
      </c>
      <c r="C170" s="69" t="s">
        <v>147</v>
      </c>
      <c r="D170" s="14" t="s">
        <v>148</v>
      </c>
      <c r="E170" s="69" t="s">
        <v>119</v>
      </c>
      <c r="F170" s="69" t="s">
        <v>120</v>
      </c>
      <c r="G170" s="69" t="s">
        <v>121</v>
      </c>
      <c r="H170" s="70">
        <v>970704</v>
      </c>
      <c r="I170" s="72">
        <v>0</v>
      </c>
      <c r="J170" s="75">
        <v>40908</v>
      </c>
      <c r="K170" s="75">
        <v>40908</v>
      </c>
      <c r="L170" s="71" t="e">
        <f>#N/A</f>
        <v>#N/A</v>
      </c>
      <c r="M170" s="72" t="s">
        <v>122</v>
      </c>
      <c r="N170" s="72" t="e">
        <f>#N/A</f>
        <v>#N/A</v>
      </c>
      <c r="O170" s="73">
        <v>970704</v>
      </c>
      <c r="P170" s="74" t="e">
        <f>#N/A</f>
        <v>#N/A</v>
      </c>
      <c r="Q170" s="75">
        <v>41243</v>
      </c>
      <c r="R170" s="76" t="e">
        <f>#N/A</f>
        <v>#N/A</v>
      </c>
    </row>
    <row r="171" spans="1:18" hidden="1">
      <c r="A171" s="67" t="e">
        <f>#N/A</f>
        <v>#N/A</v>
      </c>
      <c r="B171" s="68">
        <v>1069260699</v>
      </c>
      <c r="C171" s="69" t="s">
        <v>136</v>
      </c>
      <c r="D171" s="61" t="s">
        <v>137</v>
      </c>
      <c r="E171" s="69" t="s">
        <v>130</v>
      </c>
      <c r="F171" s="69" t="s">
        <v>73</v>
      </c>
      <c r="G171" s="69" t="s">
        <v>104</v>
      </c>
      <c r="H171" s="70">
        <v>950000</v>
      </c>
      <c r="I171" s="72">
        <v>0</v>
      </c>
      <c r="J171" s="75">
        <v>41212</v>
      </c>
      <c r="K171" s="75">
        <v>41218</v>
      </c>
      <c r="L171" s="71" t="e">
        <f>#N/A</f>
        <v>#N/A</v>
      </c>
      <c r="M171" s="72" t="s">
        <v>100</v>
      </c>
      <c r="N171" s="72" t="e">
        <f>#N/A</f>
        <v>#N/A</v>
      </c>
      <c r="O171" s="73">
        <v>950000</v>
      </c>
      <c r="P171" s="74" t="e">
        <f>#N/A</f>
        <v>#N/A</v>
      </c>
      <c r="Q171" s="75">
        <v>41245</v>
      </c>
      <c r="R171" s="76" t="e">
        <f>#N/A</f>
        <v>#N/A</v>
      </c>
    </row>
    <row r="172" spans="1:18" hidden="1">
      <c r="A172" s="67" t="e">
        <f>#N/A</f>
        <v>#N/A</v>
      </c>
      <c r="B172" s="77">
        <v>79319563</v>
      </c>
      <c r="C172" s="81" t="s">
        <v>209</v>
      </c>
      <c r="D172" s="82" t="s">
        <v>210</v>
      </c>
      <c r="E172" s="78" t="s">
        <v>165</v>
      </c>
      <c r="F172" s="69" t="s">
        <v>166</v>
      </c>
      <c r="G172" s="69" t="s">
        <v>190</v>
      </c>
      <c r="H172" s="83">
        <v>1687500</v>
      </c>
      <c r="I172" s="72">
        <v>0</v>
      </c>
      <c r="J172" s="75">
        <v>41138</v>
      </c>
      <c r="K172" s="75">
        <v>41138</v>
      </c>
      <c r="L172" s="71" t="e">
        <f>#N/A</f>
        <v>#N/A</v>
      </c>
      <c r="M172" s="82">
        <v>70735</v>
      </c>
      <c r="N172" s="72" t="e">
        <f>#N/A</f>
        <v>#N/A</v>
      </c>
      <c r="O172" s="73">
        <v>1687500</v>
      </c>
      <c r="P172" s="74" t="e">
        <f>#N/A</f>
        <v>#N/A</v>
      </c>
      <c r="Q172" s="75">
        <v>41243</v>
      </c>
      <c r="R172" s="76" t="e">
        <f>#N/A</f>
        <v>#N/A</v>
      </c>
    </row>
    <row r="173" spans="1:18" hidden="1">
      <c r="A173" s="67" t="e">
        <f>#N/A</f>
        <v>#N/A</v>
      </c>
      <c r="B173" s="77">
        <v>79319563</v>
      </c>
      <c r="C173" s="81" t="s">
        <v>209</v>
      </c>
      <c r="D173" s="82" t="s">
        <v>210</v>
      </c>
      <c r="E173" s="78" t="s">
        <v>165</v>
      </c>
      <c r="F173" s="69" t="s">
        <v>166</v>
      </c>
      <c r="G173" s="69" t="s">
        <v>190</v>
      </c>
      <c r="H173" s="83">
        <v>649600</v>
      </c>
      <c r="I173" s="72">
        <v>0</v>
      </c>
      <c r="J173" s="75">
        <v>41096</v>
      </c>
      <c r="K173" s="75">
        <v>41127</v>
      </c>
      <c r="L173" s="71" t="e">
        <f>#N/A</f>
        <v>#N/A</v>
      </c>
      <c r="M173" s="82">
        <v>70252</v>
      </c>
      <c r="N173" s="72" t="e">
        <f>#N/A</f>
        <v>#N/A</v>
      </c>
      <c r="O173" s="73">
        <v>649600</v>
      </c>
      <c r="P173" s="74" t="e">
        <f>#N/A</f>
        <v>#N/A</v>
      </c>
      <c r="Q173" s="75">
        <v>41243</v>
      </c>
      <c r="R173" s="76" t="e">
        <f>#N/A</f>
        <v>#N/A</v>
      </c>
    </row>
    <row r="174" spans="1:18" hidden="1">
      <c r="A174" s="67" t="e">
        <f>#N/A</f>
        <v>#N/A</v>
      </c>
      <c r="B174" s="77">
        <v>79319563</v>
      </c>
      <c r="C174" s="81" t="s">
        <v>209</v>
      </c>
      <c r="D174" s="82" t="s">
        <v>210</v>
      </c>
      <c r="E174" s="78" t="s">
        <v>165</v>
      </c>
      <c r="F174" s="69" t="s">
        <v>166</v>
      </c>
      <c r="G174" s="69" t="s">
        <v>190</v>
      </c>
      <c r="H174" s="83">
        <v>174000</v>
      </c>
      <c r="I174" s="72">
        <v>0</v>
      </c>
      <c r="J174" s="75">
        <v>41088</v>
      </c>
      <c r="K174" s="75">
        <v>41088</v>
      </c>
      <c r="L174" s="71" t="e">
        <f>#N/A</f>
        <v>#N/A</v>
      </c>
      <c r="M174" s="82">
        <v>70178</v>
      </c>
      <c r="N174" s="72" t="e">
        <f>#N/A</f>
        <v>#N/A</v>
      </c>
      <c r="O174" s="73">
        <v>174000</v>
      </c>
      <c r="P174" s="74" t="e">
        <f>#N/A</f>
        <v>#N/A</v>
      </c>
      <c r="Q174" s="75">
        <v>41243</v>
      </c>
      <c r="R174" s="76" t="e">
        <f>#N/A</f>
        <v>#N/A</v>
      </c>
    </row>
    <row r="175" spans="1:18" hidden="1">
      <c r="A175" s="67" t="e">
        <f>#N/A</f>
        <v>#N/A</v>
      </c>
      <c r="B175" s="77">
        <v>79319563</v>
      </c>
      <c r="C175" s="81" t="s">
        <v>209</v>
      </c>
      <c r="D175" s="82" t="s">
        <v>210</v>
      </c>
      <c r="E175" s="78" t="s">
        <v>165</v>
      </c>
      <c r="F175" s="69" t="s">
        <v>166</v>
      </c>
      <c r="G175" s="69" t="s">
        <v>190</v>
      </c>
      <c r="H175" s="83">
        <v>92800</v>
      </c>
      <c r="I175" s="72">
        <v>0</v>
      </c>
      <c r="J175" s="75">
        <v>41086</v>
      </c>
      <c r="K175" s="75">
        <v>41086</v>
      </c>
      <c r="L175" s="71" t="e">
        <f>#N/A</f>
        <v>#N/A</v>
      </c>
      <c r="M175" s="82">
        <v>70157</v>
      </c>
      <c r="N175" s="72" t="e">
        <f>#N/A</f>
        <v>#N/A</v>
      </c>
      <c r="O175" s="73">
        <v>92800</v>
      </c>
      <c r="P175" s="74" t="e">
        <f>#N/A</f>
        <v>#N/A</v>
      </c>
      <c r="Q175" s="75">
        <v>41243</v>
      </c>
      <c r="R175" s="76" t="e">
        <f>#N/A</f>
        <v>#N/A</v>
      </c>
    </row>
    <row r="176" spans="1:18" hidden="1">
      <c r="A176" s="67" t="e">
        <f>#N/A</f>
        <v>#N/A</v>
      </c>
      <c r="B176" s="77">
        <v>79319563</v>
      </c>
      <c r="C176" s="81" t="s">
        <v>209</v>
      </c>
      <c r="D176" s="82" t="s">
        <v>210</v>
      </c>
      <c r="E176" s="78" t="s">
        <v>165</v>
      </c>
      <c r="F176" s="69" t="s">
        <v>166</v>
      </c>
      <c r="G176" s="69" t="s">
        <v>190</v>
      </c>
      <c r="H176" s="83">
        <v>92800</v>
      </c>
      <c r="I176" s="72">
        <v>0</v>
      </c>
      <c r="J176" s="75">
        <v>41066</v>
      </c>
      <c r="K176" s="75">
        <v>41066</v>
      </c>
      <c r="L176" s="71" t="e">
        <f>#N/A</f>
        <v>#N/A</v>
      </c>
      <c r="M176" s="82">
        <v>69945</v>
      </c>
      <c r="N176" s="72" t="e">
        <f>#N/A</f>
        <v>#N/A</v>
      </c>
      <c r="O176" s="73">
        <v>92800</v>
      </c>
      <c r="P176" s="74" t="e">
        <f>#N/A</f>
        <v>#N/A</v>
      </c>
      <c r="Q176" s="75">
        <v>41243</v>
      </c>
      <c r="R176" s="76" t="e">
        <f>#N/A</f>
        <v>#N/A</v>
      </c>
    </row>
    <row r="177" spans="1:18" hidden="1">
      <c r="A177" s="67" t="e">
        <f>#N/A</f>
        <v>#N/A</v>
      </c>
      <c r="B177" s="68">
        <v>900346948</v>
      </c>
      <c r="C177" s="82" t="s">
        <v>228</v>
      </c>
      <c r="D177" s="82" t="s">
        <v>229</v>
      </c>
      <c r="E177" s="78" t="s">
        <v>230</v>
      </c>
      <c r="F177" s="78" t="s">
        <v>166</v>
      </c>
      <c r="G177" s="69" t="s">
        <v>231</v>
      </c>
      <c r="H177" s="83">
        <v>277500</v>
      </c>
      <c r="I177" s="72">
        <v>0</v>
      </c>
      <c r="J177" s="75">
        <v>41121</v>
      </c>
      <c r="K177" s="75">
        <v>41152</v>
      </c>
      <c r="L177" s="71" t="e">
        <f>#N/A</f>
        <v>#N/A</v>
      </c>
      <c r="M177" s="82">
        <v>1093</v>
      </c>
      <c r="N177" s="72" t="e">
        <f>#N/A</f>
        <v>#N/A</v>
      </c>
      <c r="O177" s="73">
        <v>277500</v>
      </c>
      <c r="P177" s="74" t="e">
        <f>#N/A</f>
        <v>#N/A</v>
      </c>
      <c r="Q177" s="75">
        <v>41243</v>
      </c>
      <c r="R177" s="76" t="e">
        <f>#N/A</f>
        <v>#N/A</v>
      </c>
    </row>
    <row r="178" spans="1:18" hidden="1">
      <c r="A178" s="67" t="e">
        <f>#N/A</f>
        <v>#N/A</v>
      </c>
      <c r="B178" s="68">
        <v>900346948</v>
      </c>
      <c r="C178" s="82" t="s">
        <v>228</v>
      </c>
      <c r="D178" s="82" t="s">
        <v>229</v>
      </c>
      <c r="E178" s="78" t="s">
        <v>230</v>
      </c>
      <c r="F178" s="78" t="s">
        <v>166</v>
      </c>
      <c r="G178" s="69" t="s">
        <v>231</v>
      </c>
      <c r="H178" s="83">
        <v>445630</v>
      </c>
      <c r="I178" s="72">
        <v>0</v>
      </c>
      <c r="J178" s="75">
        <v>41108</v>
      </c>
      <c r="K178" s="75">
        <v>41139</v>
      </c>
      <c r="L178" s="71" t="e">
        <f>#N/A</f>
        <v>#N/A</v>
      </c>
      <c r="M178" s="82">
        <v>1083</v>
      </c>
      <c r="N178" s="72" t="e">
        <f>#N/A</f>
        <v>#N/A</v>
      </c>
      <c r="O178" s="73">
        <v>445630</v>
      </c>
      <c r="P178" s="74" t="e">
        <f>#N/A</f>
        <v>#N/A</v>
      </c>
      <c r="Q178" s="75">
        <v>41243</v>
      </c>
      <c r="R178" s="76" t="e">
        <f>#N/A</f>
        <v>#N/A</v>
      </c>
    </row>
    <row r="179" spans="1:18" hidden="1">
      <c r="A179" s="67" t="e">
        <f>#N/A</f>
        <v>#N/A</v>
      </c>
      <c r="B179" s="68">
        <v>900346948</v>
      </c>
      <c r="C179" s="82" t="s">
        <v>228</v>
      </c>
      <c r="D179" s="82" t="s">
        <v>229</v>
      </c>
      <c r="E179" s="78" t="s">
        <v>230</v>
      </c>
      <c r="F179" s="78" t="s">
        <v>166</v>
      </c>
      <c r="G179" s="69" t="s">
        <v>231</v>
      </c>
      <c r="H179" s="83">
        <v>144270</v>
      </c>
      <c r="I179" s="72">
        <v>0</v>
      </c>
      <c r="J179" s="75">
        <v>41100</v>
      </c>
      <c r="K179" s="75">
        <v>41131</v>
      </c>
      <c r="L179" s="71" t="e">
        <f>#N/A</f>
        <v>#N/A</v>
      </c>
      <c r="M179" s="82">
        <v>1082</v>
      </c>
      <c r="N179" s="72" t="e">
        <f>#N/A</f>
        <v>#N/A</v>
      </c>
      <c r="O179" s="73">
        <v>144270</v>
      </c>
      <c r="P179" s="74" t="e">
        <f>#N/A</f>
        <v>#N/A</v>
      </c>
      <c r="Q179" s="75">
        <v>41243</v>
      </c>
      <c r="R179" s="76" t="e">
        <f>#N/A</f>
        <v>#N/A</v>
      </c>
    </row>
    <row r="180" spans="1:18" hidden="1">
      <c r="A180" s="67" t="e">
        <f>#N/A</f>
        <v>#N/A</v>
      </c>
      <c r="B180" s="68">
        <v>900346948</v>
      </c>
      <c r="C180" s="82" t="s">
        <v>228</v>
      </c>
      <c r="D180" s="82" t="s">
        <v>229</v>
      </c>
      <c r="E180" s="78" t="s">
        <v>230</v>
      </c>
      <c r="F180" s="78" t="s">
        <v>166</v>
      </c>
      <c r="G180" s="69" t="s">
        <v>231</v>
      </c>
      <c r="H180" s="83">
        <v>232050</v>
      </c>
      <c r="I180" s="72">
        <v>0</v>
      </c>
      <c r="J180" s="75">
        <v>41097</v>
      </c>
      <c r="K180" s="75">
        <v>41128</v>
      </c>
      <c r="L180" s="71" t="e">
        <f>#N/A</f>
        <v>#N/A</v>
      </c>
      <c r="M180" s="82">
        <v>1079</v>
      </c>
      <c r="N180" s="72" t="e">
        <f>#N/A</f>
        <v>#N/A</v>
      </c>
      <c r="O180" s="73">
        <v>232050</v>
      </c>
      <c r="P180" s="74" t="e">
        <f>#N/A</f>
        <v>#N/A</v>
      </c>
      <c r="Q180" s="75">
        <v>41243</v>
      </c>
      <c r="R180" s="76" t="e">
        <f>#N/A</f>
        <v>#N/A</v>
      </c>
    </row>
    <row r="181" spans="1:18" hidden="1">
      <c r="A181" s="67" t="e">
        <f>#N/A</f>
        <v>#N/A</v>
      </c>
      <c r="B181" s="68">
        <v>900346948</v>
      </c>
      <c r="C181" s="82" t="s">
        <v>228</v>
      </c>
      <c r="D181" s="82" t="s">
        <v>229</v>
      </c>
      <c r="E181" s="78" t="s">
        <v>230</v>
      </c>
      <c r="F181" s="78" t="s">
        <v>166</v>
      </c>
      <c r="G181" s="69" t="s">
        <v>231</v>
      </c>
      <c r="H181" s="83">
        <v>292460</v>
      </c>
      <c r="I181" s="72">
        <v>0</v>
      </c>
      <c r="J181" s="75">
        <v>41081</v>
      </c>
      <c r="K181" s="75">
        <v>41111</v>
      </c>
      <c r="L181" s="71" t="e">
        <f>#N/A</f>
        <v>#N/A</v>
      </c>
      <c r="M181" s="82">
        <v>1081</v>
      </c>
      <c r="N181" s="72" t="e">
        <f>#N/A</f>
        <v>#N/A</v>
      </c>
      <c r="O181" s="73">
        <v>292460</v>
      </c>
      <c r="P181" s="74" t="e">
        <f>#N/A</f>
        <v>#N/A</v>
      </c>
      <c r="Q181" s="75">
        <v>41243</v>
      </c>
      <c r="R181" s="76" t="e">
        <f>#N/A</f>
        <v>#N/A</v>
      </c>
    </row>
    <row r="182" spans="1:18" hidden="1">
      <c r="A182" s="67" t="e">
        <f>#N/A</f>
        <v>#N/A</v>
      </c>
      <c r="B182" s="68">
        <v>900346948</v>
      </c>
      <c r="C182" s="82" t="s">
        <v>228</v>
      </c>
      <c r="D182" s="82" t="s">
        <v>229</v>
      </c>
      <c r="E182" s="78" t="s">
        <v>230</v>
      </c>
      <c r="F182" s="78" t="s">
        <v>166</v>
      </c>
      <c r="G182" s="69" t="s">
        <v>231</v>
      </c>
      <c r="H182" s="83">
        <v>155380</v>
      </c>
      <c r="I182" s="72">
        <v>0</v>
      </c>
      <c r="J182" s="75">
        <v>41075</v>
      </c>
      <c r="K182" s="75">
        <v>41105</v>
      </c>
      <c r="L182" s="71" t="e">
        <f>#N/A</f>
        <v>#N/A</v>
      </c>
      <c r="M182" s="82">
        <v>1076</v>
      </c>
      <c r="N182" s="72" t="e">
        <f>#N/A</f>
        <v>#N/A</v>
      </c>
      <c r="O182" s="73">
        <v>155380</v>
      </c>
      <c r="P182" s="74" t="e">
        <f>#N/A</f>
        <v>#N/A</v>
      </c>
      <c r="Q182" s="75">
        <v>41243</v>
      </c>
      <c r="R182" s="76" t="e">
        <f>#N/A</f>
        <v>#N/A</v>
      </c>
    </row>
    <row r="183" spans="1:18" hidden="1">
      <c r="A183" s="67" t="e">
        <f>#N/A</f>
        <v>#N/A</v>
      </c>
      <c r="B183" s="68">
        <v>900346948</v>
      </c>
      <c r="C183" s="82" t="s">
        <v>228</v>
      </c>
      <c r="D183" s="82" t="s">
        <v>229</v>
      </c>
      <c r="E183" s="78" t="s">
        <v>230</v>
      </c>
      <c r="F183" s="78" t="s">
        <v>166</v>
      </c>
      <c r="G183" s="69" t="s">
        <v>231</v>
      </c>
      <c r="H183" s="83">
        <v>161000</v>
      </c>
      <c r="I183" s="72">
        <v>0</v>
      </c>
      <c r="J183" s="75">
        <v>41073</v>
      </c>
      <c r="K183" s="75">
        <v>41103</v>
      </c>
      <c r="L183" s="71" t="e">
        <f>#N/A</f>
        <v>#N/A</v>
      </c>
      <c r="M183" s="82">
        <v>1075</v>
      </c>
      <c r="N183" s="72" t="e">
        <f>#N/A</f>
        <v>#N/A</v>
      </c>
      <c r="O183" s="73">
        <v>161000</v>
      </c>
      <c r="P183" s="74" t="e">
        <f>#N/A</f>
        <v>#N/A</v>
      </c>
      <c r="Q183" s="75">
        <v>41243</v>
      </c>
      <c r="R183" s="76" t="e">
        <f>#N/A</f>
        <v>#N/A</v>
      </c>
    </row>
    <row r="184" spans="1:18" hidden="1">
      <c r="A184" s="67" t="e">
        <f>#N/A</f>
        <v>#N/A</v>
      </c>
      <c r="B184" s="68">
        <v>900346948</v>
      </c>
      <c r="C184" s="82" t="s">
        <v>228</v>
      </c>
      <c r="D184" s="82" t="s">
        <v>229</v>
      </c>
      <c r="E184" s="78" t="s">
        <v>230</v>
      </c>
      <c r="F184" s="78" t="s">
        <v>166</v>
      </c>
      <c r="G184" s="69" t="s">
        <v>231</v>
      </c>
      <c r="H184" s="83">
        <v>2054850</v>
      </c>
      <c r="I184" s="72">
        <v>0</v>
      </c>
      <c r="J184" s="75">
        <v>41033</v>
      </c>
      <c r="K184" s="75">
        <v>41091</v>
      </c>
      <c r="L184" s="71" t="e">
        <f>#N/A</f>
        <v>#N/A</v>
      </c>
      <c r="M184" s="82"/>
      <c r="N184" s="72" t="e">
        <f>#N/A</f>
        <v>#N/A</v>
      </c>
      <c r="O184" s="73">
        <v>2054850</v>
      </c>
      <c r="P184" s="74" t="e">
        <f>#N/A</f>
        <v>#N/A</v>
      </c>
      <c r="Q184" s="75">
        <v>41243</v>
      </c>
      <c r="R184" s="76" t="e">
        <f>#N/A</f>
        <v>#N/A</v>
      </c>
    </row>
    <row r="185" spans="1:18" hidden="1">
      <c r="A185" s="67" t="e">
        <f>#N/A</f>
        <v>#N/A</v>
      </c>
      <c r="B185" s="77">
        <v>79390154</v>
      </c>
      <c r="C185" s="81" t="s">
        <v>242</v>
      </c>
      <c r="D185" s="81" t="s">
        <v>243</v>
      </c>
      <c r="E185" s="78" t="s">
        <v>230</v>
      </c>
      <c r="F185" s="78" t="s">
        <v>166</v>
      </c>
      <c r="G185" s="69" t="s">
        <v>231</v>
      </c>
      <c r="H185" s="86">
        <v>1289200</v>
      </c>
      <c r="I185" s="72">
        <v>0</v>
      </c>
      <c r="J185" s="75">
        <v>41149</v>
      </c>
      <c r="K185" s="75">
        <v>41180</v>
      </c>
      <c r="L185" s="71" t="e">
        <f>#N/A</f>
        <v>#N/A</v>
      </c>
      <c r="M185" s="81">
        <v>2225</v>
      </c>
      <c r="N185" s="72" t="e">
        <f>#N/A</f>
        <v>#N/A</v>
      </c>
      <c r="O185" s="73">
        <v>1289200</v>
      </c>
      <c r="P185" s="74" t="e">
        <f>#N/A</f>
        <v>#N/A</v>
      </c>
      <c r="Q185" s="75">
        <v>41243</v>
      </c>
      <c r="R185" s="76" t="e">
        <f>#N/A</f>
        <v>#N/A</v>
      </c>
    </row>
    <row r="186" spans="1:18" hidden="1">
      <c r="A186" s="67" t="e">
        <f>#N/A</f>
        <v>#N/A</v>
      </c>
      <c r="B186" s="77">
        <v>79390154</v>
      </c>
      <c r="C186" s="81" t="s">
        <v>242</v>
      </c>
      <c r="D186" s="81" t="s">
        <v>243</v>
      </c>
      <c r="E186" s="78" t="s">
        <v>230</v>
      </c>
      <c r="F186" s="78" t="s">
        <v>166</v>
      </c>
      <c r="G186" s="69" t="s">
        <v>231</v>
      </c>
      <c r="H186" s="86">
        <f>1186600-107200</f>
        <v>1079400</v>
      </c>
      <c r="I186" s="72">
        <v>0</v>
      </c>
      <c r="J186" s="75">
        <v>41130</v>
      </c>
      <c r="K186" s="75">
        <v>41161</v>
      </c>
      <c r="L186" s="71" t="e">
        <f>#N/A</f>
        <v>#N/A</v>
      </c>
      <c r="M186" s="81">
        <v>2005</v>
      </c>
      <c r="N186" s="72" t="e">
        <f>#N/A</f>
        <v>#N/A</v>
      </c>
      <c r="O186" s="73">
        <v>1079400</v>
      </c>
      <c r="P186" s="74" t="e">
        <f>#N/A</f>
        <v>#N/A</v>
      </c>
      <c r="Q186" s="75">
        <v>41243</v>
      </c>
      <c r="R186" s="76" t="e">
        <f>#N/A</f>
        <v>#N/A</v>
      </c>
    </row>
    <row r="187" spans="1:18" hidden="1">
      <c r="A187" s="67" t="e">
        <f>#N/A</f>
        <v>#N/A</v>
      </c>
      <c r="B187" s="68">
        <v>79722621</v>
      </c>
      <c r="C187" s="69" t="s">
        <v>140</v>
      </c>
      <c r="D187" s="69" t="s">
        <v>132</v>
      </c>
      <c r="E187" s="69" t="s">
        <v>130</v>
      </c>
      <c r="F187" s="69" t="s">
        <v>73</v>
      </c>
      <c r="G187" s="69" t="s">
        <v>104</v>
      </c>
      <c r="H187" s="70">
        <v>1200000</v>
      </c>
      <c r="I187" s="72">
        <v>0</v>
      </c>
      <c r="J187" s="75">
        <v>41212</v>
      </c>
      <c r="K187" s="75">
        <v>41218</v>
      </c>
      <c r="L187" s="71" t="e">
        <f>#N/A</f>
        <v>#N/A</v>
      </c>
      <c r="M187" s="72" t="s">
        <v>100</v>
      </c>
      <c r="N187" s="72" t="e">
        <f>#N/A</f>
        <v>#N/A</v>
      </c>
      <c r="O187" s="73">
        <v>1200000</v>
      </c>
      <c r="P187" s="74" t="e">
        <f>#N/A</f>
        <v>#N/A</v>
      </c>
      <c r="Q187" s="75">
        <v>41247</v>
      </c>
      <c r="R187" s="76" t="e">
        <f>#N/A</f>
        <v>#N/A</v>
      </c>
    </row>
    <row r="188" spans="1:18" hidden="1">
      <c r="A188" s="67" t="e">
        <f>#N/A</f>
        <v>#N/A</v>
      </c>
      <c r="B188" s="68">
        <v>1100812302</v>
      </c>
      <c r="C188" s="69" t="s">
        <v>96</v>
      </c>
      <c r="D188" s="78" t="s">
        <v>97</v>
      </c>
      <c r="E188" s="69" t="s">
        <v>98</v>
      </c>
      <c r="F188" s="69" t="s">
        <v>73</v>
      </c>
      <c r="G188" s="69" t="s">
        <v>99</v>
      </c>
      <c r="H188" s="70">
        <v>1409780</v>
      </c>
      <c r="I188" s="72">
        <v>0</v>
      </c>
      <c r="J188" s="75">
        <v>406454</v>
      </c>
      <c r="K188" s="75">
        <v>41215</v>
      </c>
      <c r="L188" s="71" t="e">
        <f>#N/A</f>
        <v>#N/A</v>
      </c>
      <c r="M188" s="72" t="s">
        <v>100</v>
      </c>
      <c r="N188" s="72" t="e">
        <f>#N/A</f>
        <v>#N/A</v>
      </c>
      <c r="O188" s="73">
        <v>1409780</v>
      </c>
      <c r="P188" s="74" t="e">
        <f>#N/A</f>
        <v>#N/A</v>
      </c>
      <c r="Q188" s="75">
        <v>41243</v>
      </c>
      <c r="R188" s="76" t="e">
        <f>#N/A</f>
        <v>#N/A</v>
      </c>
    </row>
    <row r="189" spans="1:18" hidden="1">
      <c r="A189" s="67" t="e">
        <f>#N/A</f>
        <v>#N/A</v>
      </c>
      <c r="B189" s="68">
        <v>80257162</v>
      </c>
      <c r="C189" s="69" t="s">
        <v>143</v>
      </c>
      <c r="D189" s="69" t="s">
        <v>144</v>
      </c>
      <c r="E189" s="69" t="s">
        <v>145</v>
      </c>
      <c r="F189" s="69" t="s">
        <v>73</v>
      </c>
      <c r="G189" s="69" t="s">
        <v>104</v>
      </c>
      <c r="H189" s="70">
        <v>265944</v>
      </c>
      <c r="I189" s="72">
        <v>0</v>
      </c>
      <c r="J189" s="75">
        <v>41212</v>
      </c>
      <c r="K189" s="75">
        <v>41218</v>
      </c>
      <c r="L189" s="71" t="e">
        <f>#N/A</f>
        <v>#N/A</v>
      </c>
      <c r="M189" s="72" t="s">
        <v>100</v>
      </c>
      <c r="N189" s="72" t="e">
        <f>#N/A</f>
        <v>#N/A</v>
      </c>
      <c r="O189" s="73">
        <v>265944</v>
      </c>
      <c r="P189" s="74" t="e">
        <f>#N/A</f>
        <v>#N/A</v>
      </c>
      <c r="Q189" s="75">
        <v>41243</v>
      </c>
      <c r="R189" s="76" t="e">
        <f>#N/A</f>
        <v>#N/A</v>
      </c>
    </row>
    <row r="190" spans="1:18" hidden="1">
      <c r="A190" s="67" t="e">
        <f>#N/A</f>
        <v>#N/A</v>
      </c>
      <c r="B190" s="15">
        <v>79268281</v>
      </c>
      <c r="C190" s="52" t="s">
        <v>133</v>
      </c>
      <c r="D190" s="52" t="s">
        <v>134</v>
      </c>
      <c r="E190" s="52" t="s">
        <v>130</v>
      </c>
      <c r="F190" s="69" t="s">
        <v>73</v>
      </c>
      <c r="G190" s="69" t="s">
        <v>104</v>
      </c>
      <c r="H190" s="79">
        <f>475000+400000</f>
        <v>875000</v>
      </c>
      <c r="I190" s="80">
        <v>0</v>
      </c>
      <c r="J190" s="75">
        <v>41212</v>
      </c>
      <c r="K190" s="75">
        <v>41218</v>
      </c>
      <c r="L190" s="71" t="e">
        <f>#N/A</f>
        <v>#N/A</v>
      </c>
      <c r="M190" s="80" t="s">
        <v>135</v>
      </c>
      <c r="N190" s="80" t="e">
        <f>#N/A</f>
        <v>#N/A</v>
      </c>
      <c r="O190" s="80">
        <v>875000</v>
      </c>
      <c r="P190" s="74" t="e">
        <f>#N/A</f>
        <v>#N/A</v>
      </c>
      <c r="Q190" s="75">
        <v>41244</v>
      </c>
      <c r="R190" s="76" t="e">
        <f>#N/A</f>
        <v>#N/A</v>
      </c>
    </row>
    <row r="191" spans="1:18" hidden="1">
      <c r="A191" s="67" t="e">
        <f>#N/A</f>
        <v>#N/A</v>
      </c>
      <c r="B191" s="15">
        <v>79268281</v>
      </c>
      <c r="C191" s="52" t="s">
        <v>133</v>
      </c>
      <c r="D191" s="52" t="s">
        <v>134</v>
      </c>
      <c r="E191" s="61" t="s">
        <v>254</v>
      </c>
      <c r="F191" s="61" t="s">
        <v>120</v>
      </c>
      <c r="G191" s="61" t="s">
        <v>259</v>
      </c>
      <c r="H191" s="86">
        <v>294582</v>
      </c>
      <c r="I191" s="72">
        <v>0</v>
      </c>
      <c r="J191" s="75">
        <v>41075</v>
      </c>
      <c r="K191" s="75">
        <v>41075</v>
      </c>
      <c r="L191" s="71" t="e">
        <f>#N/A</f>
        <v>#N/A</v>
      </c>
      <c r="M191" s="81" t="s">
        <v>256</v>
      </c>
      <c r="N191" s="72" t="e">
        <f>#N/A</f>
        <v>#N/A</v>
      </c>
      <c r="O191" s="73">
        <v>294582</v>
      </c>
      <c r="P191" s="74" t="e">
        <f>#N/A</f>
        <v>#N/A</v>
      </c>
      <c r="Q191" s="75">
        <v>41246</v>
      </c>
      <c r="R191" s="76" t="e">
        <f>#N/A</f>
        <v>#N/A</v>
      </c>
    </row>
    <row r="192" spans="1:18" hidden="1">
      <c r="A192" s="67" t="e">
        <f>#N/A</f>
        <v>#N/A</v>
      </c>
      <c r="B192" s="87">
        <v>890200756</v>
      </c>
      <c r="C192" s="81" t="s">
        <v>332</v>
      </c>
      <c r="D192" s="81" t="s">
        <v>333</v>
      </c>
      <c r="E192" s="69" t="s">
        <v>308</v>
      </c>
      <c r="F192" s="69" t="s">
        <v>305</v>
      </c>
      <c r="G192" s="69" t="s">
        <v>305</v>
      </c>
      <c r="H192" s="86">
        <v>100000000</v>
      </c>
      <c r="I192" s="67">
        <v>2.2200000000000002</v>
      </c>
      <c r="J192" s="75">
        <v>41181</v>
      </c>
      <c r="K192" s="75">
        <v>41211</v>
      </c>
      <c r="L192" s="71" t="e">
        <f>#N/A</f>
        <v>#N/A</v>
      </c>
      <c r="M192" s="72" t="s">
        <v>306</v>
      </c>
      <c r="N192" s="72">
        <v>7233834</v>
      </c>
      <c r="O192" s="73">
        <v>100000000</v>
      </c>
      <c r="P192" s="74" t="e">
        <f>#N/A</f>
        <v>#N/A</v>
      </c>
      <c r="Q192" s="75">
        <v>41243</v>
      </c>
      <c r="R192" s="76" t="e">
        <f>#N/A</f>
        <v>#N/A</v>
      </c>
    </row>
    <row r="193" spans="1:18" hidden="1">
      <c r="A193" s="67" t="e">
        <f>#N/A</f>
        <v>#N/A</v>
      </c>
      <c r="B193" s="87">
        <v>890200756</v>
      </c>
      <c r="C193" s="81" t="s">
        <v>332</v>
      </c>
      <c r="D193" s="81" t="s">
        <v>333</v>
      </c>
      <c r="E193" s="69" t="s">
        <v>310</v>
      </c>
      <c r="F193" s="69" t="s">
        <v>305</v>
      </c>
      <c r="G193" s="69" t="s">
        <v>305</v>
      </c>
      <c r="H193" s="86">
        <v>4690214</v>
      </c>
      <c r="I193" s="67"/>
      <c r="J193" s="75">
        <v>41181</v>
      </c>
      <c r="K193" s="75">
        <v>41211</v>
      </c>
      <c r="L193" s="71" t="e">
        <f>#N/A</f>
        <v>#N/A</v>
      </c>
      <c r="M193" s="72" t="s">
        <v>306</v>
      </c>
      <c r="N193" s="72">
        <v>4690124</v>
      </c>
      <c r="O193" s="73">
        <v>4690214</v>
      </c>
      <c r="P193" s="74" t="e">
        <f>#N/A</f>
        <v>#N/A</v>
      </c>
      <c r="Q193" s="75">
        <v>41243</v>
      </c>
      <c r="R193" s="76" t="e">
        <f>#N/A</f>
        <v>#N/A</v>
      </c>
    </row>
    <row r="194" spans="1:18" hidden="1">
      <c r="A194" s="67" t="e">
        <f>#N/A</f>
        <v>#N/A</v>
      </c>
      <c r="B194" s="68">
        <v>1030584224</v>
      </c>
      <c r="C194" s="69" t="s">
        <v>128</v>
      </c>
      <c r="D194" s="14" t="s">
        <v>129</v>
      </c>
      <c r="E194" s="69" t="s">
        <v>130</v>
      </c>
      <c r="F194" s="69" t="s">
        <v>73</v>
      </c>
      <c r="G194" s="69" t="s">
        <v>104</v>
      </c>
      <c r="H194" s="70">
        <v>500000</v>
      </c>
      <c r="I194" s="72">
        <v>0</v>
      </c>
      <c r="J194" s="75">
        <v>41212</v>
      </c>
      <c r="K194" s="75">
        <v>41218</v>
      </c>
      <c r="L194" s="71" t="e">
        <f>#N/A</f>
        <v>#N/A</v>
      </c>
      <c r="M194" s="72" t="s">
        <v>100</v>
      </c>
      <c r="N194" s="72" t="e">
        <f>#N/A</f>
        <v>#N/A</v>
      </c>
      <c r="O194" s="73">
        <v>500000</v>
      </c>
      <c r="P194" s="74" t="e">
        <f>#N/A</f>
        <v>#N/A</v>
      </c>
      <c r="Q194" s="75">
        <v>41243</v>
      </c>
      <c r="R194" s="76" t="e">
        <f>#N/A</f>
        <v>#N/A</v>
      </c>
    </row>
    <row r="195" spans="1:18" hidden="1">
      <c r="A195" s="67" t="e">
        <f>#N/A</f>
        <v>#N/A</v>
      </c>
      <c r="B195" s="85">
        <v>59665983</v>
      </c>
      <c r="C195" s="81" t="s">
        <v>338</v>
      </c>
      <c r="D195" s="81" t="s">
        <v>339</v>
      </c>
      <c r="E195" s="81" t="s">
        <v>291</v>
      </c>
      <c r="F195" s="61" t="s">
        <v>281</v>
      </c>
      <c r="G195" s="61" t="s">
        <v>281</v>
      </c>
      <c r="H195" s="86">
        <v>25200000</v>
      </c>
      <c r="I195" s="72"/>
      <c r="J195" s="75">
        <v>41195</v>
      </c>
      <c r="K195" s="75">
        <v>41243</v>
      </c>
      <c r="L195" s="71" t="e">
        <f>#N/A</f>
        <v>#N/A</v>
      </c>
      <c r="M195" s="81"/>
      <c r="N195" s="72" t="e">
        <f>#N/A</f>
        <v>#N/A</v>
      </c>
      <c r="O195" s="72">
        <v>25200000</v>
      </c>
      <c r="P195" s="74" t="e">
        <f>#N/A</f>
        <v>#N/A</v>
      </c>
      <c r="Q195" s="75">
        <v>41243</v>
      </c>
      <c r="R195" s="76" t="e">
        <f>#N/A</f>
        <v>#N/A</v>
      </c>
    </row>
    <row r="196" spans="1:18" hidden="1">
      <c r="A196" s="67" t="e">
        <f>#N/A</f>
        <v>#N/A</v>
      </c>
      <c r="B196" s="77">
        <v>802017459</v>
      </c>
      <c r="C196" s="78" t="s">
        <v>169</v>
      </c>
      <c r="D196" s="78" t="s">
        <v>170</v>
      </c>
      <c r="E196" s="78" t="s">
        <v>171</v>
      </c>
      <c r="F196" s="78" t="s">
        <v>73</v>
      </c>
      <c r="G196" s="78" t="s">
        <v>171</v>
      </c>
      <c r="H196" s="70">
        <v>161425</v>
      </c>
      <c r="I196" s="72">
        <v>0</v>
      </c>
      <c r="J196" s="75">
        <v>41212</v>
      </c>
      <c r="K196" s="75">
        <v>41243</v>
      </c>
      <c r="L196" s="71" t="e">
        <f>#N/A</f>
        <v>#N/A</v>
      </c>
      <c r="M196" s="72" t="s">
        <v>183</v>
      </c>
      <c r="N196" s="72" t="e">
        <f>#N/A</f>
        <v>#N/A</v>
      </c>
      <c r="O196" s="73">
        <v>161425</v>
      </c>
      <c r="P196" s="74" t="e">
        <f>#N/A</f>
        <v>#N/A</v>
      </c>
      <c r="Q196" s="75">
        <v>41243</v>
      </c>
      <c r="R196" s="76" t="e">
        <f>#N/A</f>
        <v>#N/A</v>
      </c>
    </row>
    <row r="197" spans="1:18" hidden="1">
      <c r="A197" s="67" t="e">
        <f>#N/A</f>
        <v>#N/A</v>
      </c>
      <c r="B197" s="77">
        <v>802017459</v>
      </c>
      <c r="C197" s="78" t="s">
        <v>169</v>
      </c>
      <c r="D197" s="78" t="s">
        <v>170</v>
      </c>
      <c r="E197" s="78" t="s">
        <v>171</v>
      </c>
      <c r="F197" s="78" t="s">
        <v>73</v>
      </c>
      <c r="G197" s="78" t="s">
        <v>171</v>
      </c>
      <c r="H197" s="70">
        <v>973770</v>
      </c>
      <c r="I197" s="72">
        <v>0</v>
      </c>
      <c r="J197" s="75">
        <v>41177</v>
      </c>
      <c r="K197" s="75">
        <v>41207</v>
      </c>
      <c r="L197" s="71" t="e">
        <f>#N/A</f>
        <v>#N/A</v>
      </c>
      <c r="M197" s="72" t="s">
        <v>182</v>
      </c>
      <c r="N197" s="72" t="e">
        <f>#N/A</f>
        <v>#N/A</v>
      </c>
      <c r="O197" s="73">
        <v>973770</v>
      </c>
      <c r="P197" s="74" t="e">
        <f>#N/A</f>
        <v>#N/A</v>
      </c>
      <c r="Q197" s="75">
        <v>41243</v>
      </c>
      <c r="R197" s="76" t="e">
        <f>#N/A</f>
        <v>#N/A</v>
      </c>
    </row>
    <row r="198" spans="1:18" hidden="1">
      <c r="A198" s="67" t="e">
        <f>#N/A</f>
        <v>#N/A</v>
      </c>
      <c r="B198" s="77">
        <v>802017459</v>
      </c>
      <c r="C198" s="78" t="s">
        <v>169</v>
      </c>
      <c r="D198" s="78" t="s">
        <v>170</v>
      </c>
      <c r="E198" s="78" t="s">
        <v>171</v>
      </c>
      <c r="F198" s="78" t="s">
        <v>73</v>
      </c>
      <c r="G198" s="78" t="s">
        <v>171</v>
      </c>
      <c r="H198" s="70">
        <v>271832</v>
      </c>
      <c r="I198" s="72">
        <v>0</v>
      </c>
      <c r="J198" s="75">
        <v>41029</v>
      </c>
      <c r="K198" s="75">
        <v>41059</v>
      </c>
      <c r="L198" s="71" t="e">
        <f>#N/A</f>
        <v>#N/A</v>
      </c>
      <c r="M198" s="72" t="s">
        <v>181</v>
      </c>
      <c r="N198" s="72" t="e">
        <f>#N/A</f>
        <v>#N/A</v>
      </c>
      <c r="O198" s="73">
        <v>271832</v>
      </c>
      <c r="P198" s="74" t="e">
        <f>#N/A</f>
        <v>#N/A</v>
      </c>
      <c r="Q198" s="75">
        <v>41243</v>
      </c>
      <c r="R198" s="76" t="e">
        <f>#N/A</f>
        <v>#N/A</v>
      </c>
    </row>
    <row r="199" spans="1:18" hidden="1">
      <c r="A199" s="67" t="e">
        <f>#N/A</f>
        <v>#N/A</v>
      </c>
      <c r="B199" s="77">
        <v>802017459</v>
      </c>
      <c r="C199" s="78" t="s">
        <v>169</v>
      </c>
      <c r="D199" s="78" t="s">
        <v>170</v>
      </c>
      <c r="E199" s="78" t="s">
        <v>171</v>
      </c>
      <c r="F199" s="78" t="s">
        <v>73</v>
      </c>
      <c r="G199" s="78" t="s">
        <v>171</v>
      </c>
      <c r="H199" s="70">
        <v>35688</v>
      </c>
      <c r="I199" s="72">
        <v>0</v>
      </c>
      <c r="J199" s="75">
        <v>41026</v>
      </c>
      <c r="K199" s="75">
        <v>41056</v>
      </c>
      <c r="L199" s="71" t="e">
        <f>#N/A</f>
        <v>#N/A</v>
      </c>
      <c r="M199" s="72" t="s">
        <v>180</v>
      </c>
      <c r="N199" s="72" t="e">
        <f>#N/A</f>
        <v>#N/A</v>
      </c>
      <c r="O199" s="73">
        <v>35688</v>
      </c>
      <c r="P199" s="74" t="e">
        <f>#N/A</f>
        <v>#N/A</v>
      </c>
      <c r="Q199" s="75">
        <v>41243</v>
      </c>
      <c r="R199" s="76" t="e">
        <f>#N/A</f>
        <v>#N/A</v>
      </c>
    </row>
    <row r="200" spans="1:18" hidden="1">
      <c r="A200" s="67" t="e">
        <f>#N/A</f>
        <v>#N/A</v>
      </c>
      <c r="B200" s="77">
        <v>802017459</v>
      </c>
      <c r="C200" s="78" t="s">
        <v>169</v>
      </c>
      <c r="D200" s="78" t="s">
        <v>170</v>
      </c>
      <c r="E200" s="78" t="s">
        <v>171</v>
      </c>
      <c r="F200" s="78" t="s">
        <v>73</v>
      </c>
      <c r="G200" s="78" t="s">
        <v>171</v>
      </c>
      <c r="H200" s="70">
        <v>8595</v>
      </c>
      <c r="I200" s="72">
        <v>0</v>
      </c>
      <c r="J200" s="75">
        <v>40938</v>
      </c>
      <c r="K200" s="75">
        <v>40967</v>
      </c>
      <c r="L200" s="71" t="e">
        <f>#N/A</f>
        <v>#N/A</v>
      </c>
      <c r="M200" s="72" t="s">
        <v>178</v>
      </c>
      <c r="N200" s="72" t="e">
        <f>#N/A</f>
        <v>#N/A</v>
      </c>
      <c r="O200" s="73">
        <v>8595</v>
      </c>
      <c r="P200" s="74" t="e">
        <f>#N/A</f>
        <v>#N/A</v>
      </c>
      <c r="Q200" s="75">
        <v>41243</v>
      </c>
      <c r="R200" s="76" t="e">
        <f>#N/A</f>
        <v>#N/A</v>
      </c>
    </row>
    <row r="201" spans="1:18" hidden="1">
      <c r="A201" s="67" t="e">
        <f>#N/A</f>
        <v>#N/A</v>
      </c>
      <c r="B201" s="77">
        <v>802017459</v>
      </c>
      <c r="C201" s="78" t="s">
        <v>169</v>
      </c>
      <c r="D201" s="78" t="s">
        <v>170</v>
      </c>
      <c r="E201" s="78" t="s">
        <v>171</v>
      </c>
      <c r="F201" s="78" t="s">
        <v>73</v>
      </c>
      <c r="G201" s="78" t="s">
        <v>171</v>
      </c>
      <c r="H201" s="70">
        <v>92651</v>
      </c>
      <c r="I201" s="72">
        <v>0</v>
      </c>
      <c r="J201" s="75">
        <v>40938</v>
      </c>
      <c r="K201" s="75">
        <f>K200</f>
        <v>40967</v>
      </c>
      <c r="L201" s="71" t="e">
        <f>#N/A</f>
        <v>#N/A</v>
      </c>
      <c r="M201" s="72" t="s">
        <v>179</v>
      </c>
      <c r="N201" s="72" t="e">
        <f>#N/A</f>
        <v>#N/A</v>
      </c>
      <c r="O201" s="73">
        <v>92651</v>
      </c>
      <c r="P201" s="74" t="e">
        <f>#N/A</f>
        <v>#N/A</v>
      </c>
      <c r="Q201" s="75">
        <v>41243</v>
      </c>
      <c r="R201" s="76" t="e">
        <f>#N/A</f>
        <v>#N/A</v>
      </c>
    </row>
    <row r="202" spans="1:18" hidden="1">
      <c r="A202" s="67" t="e">
        <f>#N/A</f>
        <v>#N/A</v>
      </c>
      <c r="B202" s="77">
        <v>802017459</v>
      </c>
      <c r="C202" s="78" t="s">
        <v>169</v>
      </c>
      <c r="D202" s="78" t="s">
        <v>170</v>
      </c>
      <c r="E202" s="78" t="s">
        <v>171</v>
      </c>
      <c r="F202" s="78" t="s">
        <v>73</v>
      </c>
      <c r="G202" s="78" t="s">
        <v>171</v>
      </c>
      <c r="H202" s="70">
        <v>84338</v>
      </c>
      <c r="I202" s="72">
        <v>0</v>
      </c>
      <c r="J202" s="75">
        <v>40876</v>
      </c>
      <c r="K202" s="75">
        <v>40906</v>
      </c>
      <c r="L202" s="71" t="e">
        <f>#N/A</f>
        <v>#N/A</v>
      </c>
      <c r="M202" s="72" t="s">
        <v>174</v>
      </c>
      <c r="N202" s="72" t="e">
        <f>#N/A</f>
        <v>#N/A</v>
      </c>
      <c r="O202" s="73">
        <v>84338</v>
      </c>
      <c r="P202" s="74" t="e">
        <f>#N/A</f>
        <v>#N/A</v>
      </c>
      <c r="Q202" s="75">
        <v>41243</v>
      </c>
      <c r="R202" s="76" t="e">
        <f>#N/A</f>
        <v>#N/A</v>
      </c>
    </row>
    <row r="203" spans="1:18" hidden="1">
      <c r="A203" s="67" t="e">
        <f>#N/A</f>
        <v>#N/A</v>
      </c>
      <c r="B203" s="77">
        <v>802017459</v>
      </c>
      <c r="C203" s="78" t="s">
        <v>169</v>
      </c>
      <c r="D203" s="78" t="s">
        <v>170</v>
      </c>
      <c r="E203" s="78" t="s">
        <v>171</v>
      </c>
      <c r="F203" s="78" t="s">
        <v>73</v>
      </c>
      <c r="G203" s="78" t="s">
        <v>171</v>
      </c>
      <c r="H203" s="70">
        <v>131930</v>
      </c>
      <c r="I203" s="72">
        <v>0</v>
      </c>
      <c r="J203" s="75">
        <v>40876</v>
      </c>
      <c r="K203" s="75">
        <v>40906</v>
      </c>
      <c r="L203" s="71" t="e">
        <f>#N/A</f>
        <v>#N/A</v>
      </c>
      <c r="M203" s="72" t="s">
        <v>175</v>
      </c>
      <c r="N203" s="72" t="e">
        <f>#N/A</f>
        <v>#N/A</v>
      </c>
      <c r="O203" s="73">
        <v>131930</v>
      </c>
      <c r="P203" s="74" t="e">
        <f>#N/A</f>
        <v>#N/A</v>
      </c>
      <c r="Q203" s="75">
        <v>41243</v>
      </c>
      <c r="R203" s="76" t="e">
        <f>#N/A</f>
        <v>#N/A</v>
      </c>
    </row>
    <row r="204" spans="1:18" hidden="1">
      <c r="A204" s="67" t="e">
        <f>#N/A</f>
        <v>#N/A</v>
      </c>
      <c r="B204" s="77">
        <v>802017459</v>
      </c>
      <c r="C204" s="78" t="s">
        <v>169</v>
      </c>
      <c r="D204" s="78" t="s">
        <v>170</v>
      </c>
      <c r="E204" s="78" t="s">
        <v>171</v>
      </c>
      <c r="F204" s="78" t="s">
        <v>73</v>
      </c>
      <c r="G204" s="78" t="s">
        <v>171</v>
      </c>
      <c r="H204" s="70">
        <v>741672</v>
      </c>
      <c r="I204" s="72">
        <v>0</v>
      </c>
      <c r="J204" s="75">
        <v>40843</v>
      </c>
      <c r="K204" s="75">
        <v>40874</v>
      </c>
      <c r="L204" s="71" t="e">
        <f>#N/A</f>
        <v>#N/A</v>
      </c>
      <c r="M204" s="72" t="s">
        <v>173</v>
      </c>
      <c r="N204" s="72" t="e">
        <f>#N/A</f>
        <v>#N/A</v>
      </c>
      <c r="O204" s="73">
        <v>741672</v>
      </c>
      <c r="P204" s="74" t="e">
        <f>#N/A</f>
        <v>#N/A</v>
      </c>
      <c r="Q204" s="75">
        <v>41243</v>
      </c>
      <c r="R204" s="76" t="e">
        <f>#N/A</f>
        <v>#N/A</v>
      </c>
    </row>
    <row r="205" spans="1:18" hidden="1">
      <c r="A205" s="67" t="e">
        <f>#N/A</f>
        <v>#N/A</v>
      </c>
      <c r="B205" s="77">
        <v>802017459</v>
      </c>
      <c r="C205" s="78" t="s">
        <v>169</v>
      </c>
      <c r="D205" s="78" t="s">
        <v>170</v>
      </c>
      <c r="E205" s="78" t="s">
        <v>171</v>
      </c>
      <c r="F205" s="78" t="s">
        <v>73</v>
      </c>
      <c r="G205" s="78" t="s">
        <v>171</v>
      </c>
      <c r="H205" s="70">
        <v>1140976</v>
      </c>
      <c r="I205" s="72">
        <v>0</v>
      </c>
      <c r="J205" s="75">
        <v>40662</v>
      </c>
      <c r="K205" s="75">
        <v>40692</v>
      </c>
      <c r="L205" s="71" t="e">
        <f>#N/A</f>
        <v>#N/A</v>
      </c>
      <c r="M205" s="72" t="s">
        <v>172</v>
      </c>
      <c r="N205" s="72" t="e">
        <f>#N/A</f>
        <v>#N/A</v>
      </c>
      <c r="O205" s="73">
        <v>1140976</v>
      </c>
      <c r="P205" s="74" t="e">
        <f>#N/A</f>
        <v>#N/A</v>
      </c>
      <c r="Q205" s="75">
        <v>41243</v>
      </c>
      <c r="R205" s="76" t="e">
        <f>#N/A</f>
        <v>#N/A</v>
      </c>
    </row>
    <row r="206" spans="1:18" hidden="1">
      <c r="A206" s="67" t="e">
        <f>#N/A</f>
        <v>#N/A</v>
      </c>
      <c r="B206" s="77">
        <v>802017459</v>
      </c>
      <c r="C206" s="78" t="s">
        <v>169</v>
      </c>
      <c r="D206" s="78" t="s">
        <v>170</v>
      </c>
      <c r="E206" s="78" t="s">
        <v>171</v>
      </c>
      <c r="F206" s="78" t="s">
        <v>73</v>
      </c>
      <c r="G206" s="78" t="s">
        <v>171</v>
      </c>
      <c r="H206" s="70">
        <v>57832</v>
      </c>
      <c r="I206" s="72">
        <v>0</v>
      </c>
      <c r="J206" s="75">
        <v>40905</v>
      </c>
      <c r="K206" s="75">
        <v>40571</v>
      </c>
      <c r="L206" s="71" t="e">
        <f>#N/A</f>
        <v>#N/A</v>
      </c>
      <c r="M206" s="72" t="s">
        <v>176</v>
      </c>
      <c r="N206" s="72" t="e">
        <f>#N/A</f>
        <v>#N/A</v>
      </c>
      <c r="O206" s="73">
        <v>57832</v>
      </c>
      <c r="P206" s="74" t="e">
        <f>#N/A</f>
        <v>#N/A</v>
      </c>
      <c r="Q206" s="75">
        <v>41243</v>
      </c>
      <c r="R206" s="76" t="e">
        <f>#N/A</f>
        <v>#N/A</v>
      </c>
    </row>
    <row r="207" spans="1:18" hidden="1">
      <c r="A207" s="67" t="e">
        <f>#N/A</f>
        <v>#N/A</v>
      </c>
      <c r="B207" s="77">
        <v>802017459</v>
      </c>
      <c r="C207" s="78" t="s">
        <v>169</v>
      </c>
      <c r="D207" s="78" t="s">
        <v>170</v>
      </c>
      <c r="E207" s="78" t="s">
        <v>171</v>
      </c>
      <c r="F207" s="78" t="s">
        <v>73</v>
      </c>
      <c r="G207" s="78" t="s">
        <v>171</v>
      </c>
      <c r="H207" s="70">
        <v>160705</v>
      </c>
      <c r="I207" s="72">
        <v>0</v>
      </c>
      <c r="J207" s="75">
        <v>40905</v>
      </c>
      <c r="K207" s="75">
        <v>40571</v>
      </c>
      <c r="L207" s="71" t="e">
        <f>#N/A</f>
        <v>#N/A</v>
      </c>
      <c r="M207" s="72" t="s">
        <v>177</v>
      </c>
      <c r="N207" s="72" t="e">
        <f>#N/A</f>
        <v>#N/A</v>
      </c>
      <c r="O207" s="73">
        <v>160705</v>
      </c>
      <c r="P207" s="74" t="e">
        <f>#N/A</f>
        <v>#N/A</v>
      </c>
      <c r="Q207" s="75">
        <v>41243</v>
      </c>
      <c r="R207" s="76" t="e">
        <f>#N/A</f>
        <v>#N/A</v>
      </c>
    </row>
    <row r="208" spans="1:18" hidden="1">
      <c r="A208" s="67" t="e">
        <f>#N/A</f>
        <v>#N/A</v>
      </c>
      <c r="B208" s="77">
        <v>79647499</v>
      </c>
      <c r="C208" s="81" t="s">
        <v>213</v>
      </c>
      <c r="D208" s="82" t="s">
        <v>214</v>
      </c>
      <c r="E208" s="78" t="s">
        <v>165</v>
      </c>
      <c r="F208" s="69" t="s">
        <v>166</v>
      </c>
      <c r="G208" s="69" t="s">
        <v>186</v>
      </c>
      <c r="H208" s="83">
        <v>2291400</v>
      </c>
      <c r="I208" s="72">
        <v>0</v>
      </c>
      <c r="J208" s="75">
        <v>41165</v>
      </c>
      <c r="K208" s="75">
        <v>41165</v>
      </c>
      <c r="L208" s="71" t="e">
        <f>#N/A</f>
        <v>#N/A</v>
      </c>
      <c r="M208" s="82">
        <v>9123</v>
      </c>
      <c r="N208" s="72" t="e">
        <f>#N/A</f>
        <v>#N/A</v>
      </c>
      <c r="O208" s="73">
        <v>2291400</v>
      </c>
      <c r="P208" s="74" t="e">
        <f>#N/A</f>
        <v>#N/A</v>
      </c>
      <c r="Q208" s="75">
        <v>41243</v>
      </c>
      <c r="R208" s="76" t="e">
        <f>#N/A</f>
        <v>#N/A</v>
      </c>
    </row>
    <row r="209" spans="1:18" hidden="1">
      <c r="A209" s="67" t="e">
        <f>#N/A</f>
        <v>#N/A</v>
      </c>
      <c r="B209" s="77">
        <v>79647499</v>
      </c>
      <c r="C209" s="81" t="s">
        <v>213</v>
      </c>
      <c r="D209" s="82" t="s">
        <v>214</v>
      </c>
      <c r="E209" s="78" t="s">
        <v>165</v>
      </c>
      <c r="F209" s="69" t="s">
        <v>166</v>
      </c>
      <c r="G209" s="69" t="s">
        <v>186</v>
      </c>
      <c r="H209" s="83">
        <v>2197440</v>
      </c>
      <c r="I209" s="72">
        <v>0</v>
      </c>
      <c r="J209" s="75">
        <v>41157</v>
      </c>
      <c r="K209" s="75">
        <v>41157</v>
      </c>
      <c r="L209" s="71" t="e">
        <f>#N/A</f>
        <v>#N/A</v>
      </c>
      <c r="M209" s="82">
        <v>5092012</v>
      </c>
      <c r="N209" s="72" t="e">
        <f>#N/A</f>
        <v>#N/A</v>
      </c>
      <c r="O209" s="73">
        <v>2197440</v>
      </c>
      <c r="P209" s="74" t="e">
        <f>#N/A</f>
        <v>#N/A</v>
      </c>
      <c r="Q209" s="75">
        <v>41243</v>
      </c>
      <c r="R209" s="76" t="e">
        <f>#N/A</f>
        <v>#N/A</v>
      </c>
    </row>
    <row r="210" spans="1:18" hidden="1">
      <c r="A210" s="67" t="e">
        <f>#N/A</f>
        <v>#N/A</v>
      </c>
      <c r="B210" s="77">
        <v>79647499</v>
      </c>
      <c r="C210" s="81" t="s">
        <v>213</v>
      </c>
      <c r="D210" s="82" t="s">
        <v>214</v>
      </c>
      <c r="E210" s="78" t="s">
        <v>165</v>
      </c>
      <c r="F210" s="69" t="s">
        <v>166</v>
      </c>
      <c r="G210" s="69" t="s">
        <v>186</v>
      </c>
      <c r="H210" s="83">
        <v>289100</v>
      </c>
      <c r="I210" s="72">
        <v>0</v>
      </c>
      <c r="J210" s="75">
        <v>41064</v>
      </c>
      <c r="K210" s="75">
        <v>41064</v>
      </c>
      <c r="L210" s="71" t="e">
        <f>#N/A</f>
        <v>#N/A</v>
      </c>
      <c r="M210" s="82">
        <v>8828</v>
      </c>
      <c r="N210" s="72" t="e">
        <f>#N/A</f>
        <v>#N/A</v>
      </c>
      <c r="O210" s="73">
        <v>289100</v>
      </c>
      <c r="P210" s="74" t="e">
        <f>#N/A</f>
        <v>#N/A</v>
      </c>
      <c r="Q210" s="75">
        <v>41243</v>
      </c>
      <c r="R210" s="76" t="e">
        <f>#N/A</f>
        <v>#N/A</v>
      </c>
    </row>
    <row r="211" spans="1:18" hidden="1">
      <c r="A211" s="67" t="e">
        <f>#N/A</f>
        <v>#N/A</v>
      </c>
      <c r="B211" s="68">
        <v>79789118</v>
      </c>
      <c r="C211" s="69" t="s">
        <v>113</v>
      </c>
      <c r="D211" s="78" t="s">
        <v>114</v>
      </c>
      <c r="E211" s="69" t="s">
        <v>115</v>
      </c>
      <c r="F211" s="69" t="s">
        <v>73</v>
      </c>
      <c r="G211" s="69" t="s">
        <v>104</v>
      </c>
      <c r="H211" s="70">
        <v>577800</v>
      </c>
      <c r="I211" s="72">
        <v>0</v>
      </c>
      <c r="J211" s="75">
        <v>41212</v>
      </c>
      <c r="K211" s="75">
        <v>41218</v>
      </c>
      <c r="L211" s="71" t="e">
        <f>#N/A</f>
        <v>#N/A</v>
      </c>
      <c r="M211" s="72" t="s">
        <v>100</v>
      </c>
      <c r="N211" s="72" t="e">
        <f>#N/A</f>
        <v>#N/A</v>
      </c>
      <c r="O211" s="73">
        <v>577800</v>
      </c>
      <c r="P211" s="74" t="e">
        <f>#N/A</f>
        <v>#N/A</v>
      </c>
      <c r="Q211" s="75">
        <v>41243</v>
      </c>
      <c r="R211" s="76" t="e">
        <f>#N/A</f>
        <v>#N/A</v>
      </c>
    </row>
    <row r="212" spans="1:18" hidden="1">
      <c r="A212" s="67" t="e">
        <f>#N/A</f>
        <v>#N/A</v>
      </c>
      <c r="B212" s="68">
        <v>1015425283</v>
      </c>
      <c r="C212" s="69" t="s">
        <v>131</v>
      </c>
      <c r="D212" s="69" t="s">
        <v>132</v>
      </c>
      <c r="E212" s="69" t="s">
        <v>130</v>
      </c>
      <c r="F212" s="69" t="s">
        <v>73</v>
      </c>
      <c r="G212" s="69" t="s">
        <v>104</v>
      </c>
      <c r="H212" s="70">
        <v>378802</v>
      </c>
      <c r="I212" s="72">
        <v>0</v>
      </c>
      <c r="J212" s="75">
        <v>41212</v>
      </c>
      <c r="K212" s="75">
        <v>41218</v>
      </c>
      <c r="L212" s="71" t="e">
        <f>#N/A</f>
        <v>#N/A</v>
      </c>
      <c r="M212" s="72" t="s">
        <v>100</v>
      </c>
      <c r="N212" s="72" t="e">
        <f>#N/A</f>
        <v>#N/A</v>
      </c>
      <c r="O212" s="73">
        <v>378802</v>
      </c>
      <c r="P212" s="74" t="e">
        <f>#N/A</f>
        <v>#N/A</v>
      </c>
      <c r="Q212" s="75">
        <v>41243</v>
      </c>
      <c r="R212" s="76" t="e">
        <f>#N/A</f>
        <v>#N/A</v>
      </c>
    </row>
    <row r="213" spans="1:18" hidden="1">
      <c r="A213" s="67" t="e">
        <f>#N/A</f>
        <v>#N/A</v>
      </c>
      <c r="B213" s="85">
        <v>52221628</v>
      </c>
      <c r="C213" s="61" t="s">
        <v>285</v>
      </c>
      <c r="D213" s="61" t="s">
        <v>286</v>
      </c>
      <c r="E213" s="81" t="s">
        <v>291</v>
      </c>
      <c r="F213" s="89" t="s">
        <v>281</v>
      </c>
      <c r="G213" s="89" t="s">
        <v>281</v>
      </c>
      <c r="H213" s="86">
        <v>3310000</v>
      </c>
      <c r="I213" s="72">
        <v>0</v>
      </c>
      <c r="J213" s="75">
        <v>41054</v>
      </c>
      <c r="K213" s="75">
        <v>41090</v>
      </c>
      <c r="L213" s="71" t="e">
        <f>#N/A</f>
        <v>#N/A</v>
      </c>
      <c r="M213" s="81" t="s">
        <v>287</v>
      </c>
      <c r="N213" s="72" t="e">
        <f>#N/A</f>
        <v>#N/A</v>
      </c>
      <c r="O213" s="73">
        <v>3310000</v>
      </c>
      <c r="P213" s="74" t="e">
        <f>#N/A</f>
        <v>#N/A</v>
      </c>
      <c r="Q213" s="75">
        <v>41243</v>
      </c>
      <c r="R213" s="76" t="e">
        <f>#N/A</f>
        <v>#N/A</v>
      </c>
    </row>
    <row r="214" spans="1:18" hidden="1">
      <c r="A214" s="67" t="e">
        <f>#N/A</f>
        <v>#N/A</v>
      </c>
      <c r="B214" s="85">
        <v>19073864</v>
      </c>
      <c r="C214" s="61" t="s">
        <v>279</v>
      </c>
      <c r="D214" s="61" t="s">
        <v>280</v>
      </c>
      <c r="E214" s="81" t="s">
        <v>291</v>
      </c>
      <c r="F214" s="89" t="s">
        <v>281</v>
      </c>
      <c r="G214" s="89" t="s">
        <v>281</v>
      </c>
      <c r="H214" s="86">
        <v>24331916</v>
      </c>
      <c r="I214" s="72">
        <v>0</v>
      </c>
      <c r="J214" s="75">
        <v>41182</v>
      </c>
      <c r="K214" s="75">
        <v>41182</v>
      </c>
      <c r="L214" s="71" t="e">
        <f>#N/A</f>
        <v>#N/A</v>
      </c>
      <c r="M214" s="81" t="s">
        <v>287</v>
      </c>
      <c r="N214" s="72" t="e">
        <f>#N/A</f>
        <v>#N/A</v>
      </c>
      <c r="O214" s="73">
        <v>24331916</v>
      </c>
      <c r="P214" s="74" t="e">
        <f>#N/A</f>
        <v>#N/A</v>
      </c>
      <c r="Q214" s="75">
        <v>41243</v>
      </c>
      <c r="R214" s="76" t="e">
        <f>#N/A</f>
        <v>#N/A</v>
      </c>
    </row>
    <row r="215" spans="1:18" hidden="1">
      <c r="A215" s="67" t="e">
        <f>#N/A</f>
        <v>#N/A</v>
      </c>
      <c r="B215" s="85">
        <v>19073864</v>
      </c>
      <c r="C215" s="61" t="s">
        <v>279</v>
      </c>
      <c r="D215" s="61" t="s">
        <v>280</v>
      </c>
      <c r="E215" s="81" t="s">
        <v>291</v>
      </c>
      <c r="F215" s="89" t="s">
        <v>281</v>
      </c>
      <c r="G215" s="89" t="s">
        <v>281</v>
      </c>
      <c r="H215" s="86">
        <v>1700000</v>
      </c>
      <c r="I215" s="72">
        <v>0</v>
      </c>
      <c r="J215" s="75">
        <v>41153</v>
      </c>
      <c r="K215" s="75">
        <v>41181</v>
      </c>
      <c r="L215" s="71" t="e">
        <f>#N/A</f>
        <v>#N/A</v>
      </c>
      <c r="M215" s="81" t="s">
        <v>282</v>
      </c>
      <c r="N215" s="72" t="e">
        <f>#N/A</f>
        <v>#N/A</v>
      </c>
      <c r="O215" s="73">
        <v>1700000</v>
      </c>
      <c r="P215" s="74" t="e">
        <f>#N/A</f>
        <v>#N/A</v>
      </c>
      <c r="Q215" s="75">
        <v>41243</v>
      </c>
      <c r="R215" s="76" t="e">
        <f>#N/A</f>
        <v>#N/A</v>
      </c>
    </row>
    <row r="216" spans="1:18" hidden="1">
      <c r="A216" s="67" t="e">
        <f>#N/A</f>
        <v>#N/A</v>
      </c>
      <c r="B216" s="68">
        <v>80921549</v>
      </c>
      <c r="C216" s="69" t="s">
        <v>105</v>
      </c>
      <c r="D216" s="78" t="s">
        <v>106</v>
      </c>
      <c r="E216" s="69" t="s">
        <v>107</v>
      </c>
      <c r="F216" s="69" t="s">
        <v>73</v>
      </c>
      <c r="G216" s="69" t="s">
        <v>104</v>
      </c>
      <c r="H216" s="70">
        <v>300000</v>
      </c>
      <c r="I216" s="72">
        <v>0</v>
      </c>
      <c r="J216" s="75">
        <v>41212</v>
      </c>
      <c r="K216" s="75">
        <v>41218</v>
      </c>
      <c r="L216" s="71" t="e">
        <f>#N/A</f>
        <v>#N/A</v>
      </c>
      <c r="M216" s="72" t="s">
        <v>100</v>
      </c>
      <c r="N216" s="72" t="e">
        <f>#N/A</f>
        <v>#N/A</v>
      </c>
      <c r="O216" s="73">
        <v>300000</v>
      </c>
      <c r="P216" s="74" t="e">
        <f>#N/A</f>
        <v>#N/A</v>
      </c>
      <c r="Q216" s="75">
        <v>41243</v>
      </c>
      <c r="R216" s="76" t="e">
        <f>#N/A</f>
        <v>#N/A</v>
      </c>
    </row>
    <row r="217" spans="1:18">
      <c r="A217" s="67" t="e">
        <f>#N/A</f>
        <v>#N/A</v>
      </c>
      <c r="B217" s="77">
        <v>900006256</v>
      </c>
      <c r="C217" s="78" t="s">
        <v>188</v>
      </c>
      <c r="D217" s="78" t="s">
        <v>189</v>
      </c>
      <c r="E217" s="78" t="s">
        <v>165</v>
      </c>
      <c r="F217" s="69" t="s">
        <v>166</v>
      </c>
      <c r="G217" s="69" t="s">
        <v>190</v>
      </c>
      <c r="H217" s="70">
        <v>2318098</v>
      </c>
      <c r="I217" s="72">
        <v>0</v>
      </c>
      <c r="J217" s="75">
        <v>41200</v>
      </c>
      <c r="K217" s="75">
        <v>41231</v>
      </c>
      <c r="L217" s="71" t="e">
        <f>#N/A</f>
        <v>#N/A</v>
      </c>
      <c r="M217" s="72" t="s">
        <v>200</v>
      </c>
      <c r="N217" s="72" t="e">
        <f>#N/A</f>
        <v>#N/A</v>
      </c>
      <c r="O217" s="73">
        <v>2318098</v>
      </c>
      <c r="P217" s="74" t="e">
        <f>#N/A</f>
        <v>#N/A</v>
      </c>
      <c r="Q217" s="75">
        <v>41243</v>
      </c>
      <c r="R217" s="76" t="e">
        <f>#N/A</f>
        <v>#N/A</v>
      </c>
    </row>
    <row r="218" spans="1:18">
      <c r="A218" s="67" t="e">
        <f>#N/A</f>
        <v>#N/A</v>
      </c>
      <c r="B218" s="77">
        <v>900006256</v>
      </c>
      <c r="C218" s="78" t="s">
        <v>188</v>
      </c>
      <c r="D218" s="78" t="s">
        <v>189</v>
      </c>
      <c r="E218" s="78" t="s">
        <v>165</v>
      </c>
      <c r="F218" s="69" t="s">
        <v>166</v>
      </c>
      <c r="G218" s="69" t="s">
        <v>190</v>
      </c>
      <c r="H218" s="70">
        <v>965250</v>
      </c>
      <c r="I218" s="72">
        <v>0</v>
      </c>
      <c r="J218" s="75">
        <v>41148</v>
      </c>
      <c r="K218" s="75">
        <v>41179</v>
      </c>
      <c r="L218" s="71" t="e">
        <f>#N/A</f>
        <v>#N/A</v>
      </c>
      <c r="M218" s="72" t="s">
        <v>199</v>
      </c>
      <c r="N218" s="72" t="e">
        <f>#N/A</f>
        <v>#N/A</v>
      </c>
      <c r="O218" s="73">
        <v>965250</v>
      </c>
      <c r="P218" s="74" t="e">
        <f>#N/A</f>
        <v>#N/A</v>
      </c>
      <c r="Q218" s="75">
        <v>41243</v>
      </c>
      <c r="R218" s="76" t="e">
        <f>#N/A</f>
        <v>#N/A</v>
      </c>
    </row>
    <row r="219" spans="1:18">
      <c r="A219" s="67" t="e">
        <f>#N/A</f>
        <v>#N/A</v>
      </c>
      <c r="B219" s="77">
        <v>900006256</v>
      </c>
      <c r="C219" s="78" t="s">
        <v>188</v>
      </c>
      <c r="D219" s="78" t="s">
        <v>189</v>
      </c>
      <c r="E219" s="78" t="s">
        <v>165</v>
      </c>
      <c r="F219" s="69" t="s">
        <v>166</v>
      </c>
      <c r="G219" s="69" t="s">
        <v>190</v>
      </c>
      <c r="H219" s="70">
        <v>1468935</v>
      </c>
      <c r="I219" s="72">
        <v>0</v>
      </c>
      <c r="J219" s="75">
        <v>41117</v>
      </c>
      <c r="K219" s="75">
        <v>41148</v>
      </c>
      <c r="L219" s="71" t="e">
        <f>#N/A</f>
        <v>#N/A</v>
      </c>
      <c r="M219" s="72" t="s">
        <v>198</v>
      </c>
      <c r="N219" s="72" t="e">
        <f>#N/A</f>
        <v>#N/A</v>
      </c>
      <c r="O219" s="73">
        <v>1468935</v>
      </c>
      <c r="P219" s="74" t="e">
        <f>#N/A</f>
        <v>#N/A</v>
      </c>
      <c r="Q219" s="75">
        <v>41243</v>
      </c>
      <c r="R219" s="76" t="e">
        <f>#N/A</f>
        <v>#N/A</v>
      </c>
    </row>
    <row r="220" spans="1:18">
      <c r="A220" s="67" t="e">
        <f>#N/A</f>
        <v>#N/A</v>
      </c>
      <c r="B220" s="77">
        <v>900006256</v>
      </c>
      <c r="C220" s="78" t="s">
        <v>188</v>
      </c>
      <c r="D220" s="78" t="s">
        <v>189</v>
      </c>
      <c r="E220" s="78" t="s">
        <v>165</v>
      </c>
      <c r="F220" s="69" t="s">
        <v>166</v>
      </c>
      <c r="G220" s="69" t="s">
        <v>190</v>
      </c>
      <c r="H220" s="70">
        <v>2349068</v>
      </c>
      <c r="I220" s="72">
        <v>0</v>
      </c>
      <c r="J220" s="75">
        <v>41102</v>
      </c>
      <c r="K220" s="75">
        <v>41133</v>
      </c>
      <c r="L220" s="71" t="e">
        <f>#N/A</f>
        <v>#N/A</v>
      </c>
      <c r="M220" s="72" t="s">
        <v>197</v>
      </c>
      <c r="N220" s="72" t="e">
        <f>#N/A</f>
        <v>#N/A</v>
      </c>
      <c r="O220" s="73">
        <v>2349068</v>
      </c>
      <c r="P220" s="74" t="e">
        <f>#N/A</f>
        <v>#N/A</v>
      </c>
      <c r="Q220" s="75">
        <v>41243</v>
      </c>
      <c r="R220" s="76" t="e">
        <f>#N/A</f>
        <v>#N/A</v>
      </c>
    </row>
    <row r="221" spans="1:18">
      <c r="A221" s="67" t="e">
        <f>#N/A</f>
        <v>#N/A</v>
      </c>
      <c r="B221" s="77">
        <v>900006256</v>
      </c>
      <c r="C221" s="78" t="s">
        <v>188</v>
      </c>
      <c r="D221" s="78" t="s">
        <v>189</v>
      </c>
      <c r="E221" s="78" t="s">
        <v>165</v>
      </c>
      <c r="F221" s="69" t="s">
        <v>166</v>
      </c>
      <c r="G221" s="69" t="s">
        <v>190</v>
      </c>
      <c r="H221" s="70">
        <v>1958951</v>
      </c>
      <c r="I221" s="72">
        <v>0</v>
      </c>
      <c r="J221" s="75">
        <v>41064</v>
      </c>
      <c r="K221" s="75">
        <v>41094</v>
      </c>
      <c r="L221" s="71" t="e">
        <f>#N/A</f>
        <v>#N/A</v>
      </c>
      <c r="M221" s="72" t="s">
        <v>196</v>
      </c>
      <c r="N221" s="72" t="e">
        <f>#N/A</f>
        <v>#N/A</v>
      </c>
      <c r="O221" s="73">
        <v>1958951</v>
      </c>
      <c r="P221" s="74" t="e">
        <f>#N/A</f>
        <v>#N/A</v>
      </c>
      <c r="Q221" s="75">
        <v>41243</v>
      </c>
      <c r="R221" s="76" t="e">
        <f>#N/A</f>
        <v>#N/A</v>
      </c>
    </row>
    <row r="222" spans="1:18">
      <c r="A222" s="67" t="e">
        <f>#N/A</f>
        <v>#N/A</v>
      </c>
      <c r="B222" s="77">
        <v>900006256</v>
      </c>
      <c r="C222" s="78" t="s">
        <v>188</v>
      </c>
      <c r="D222" s="78" t="s">
        <v>189</v>
      </c>
      <c r="E222" s="78" t="s">
        <v>165</v>
      </c>
      <c r="F222" s="69" t="s">
        <v>166</v>
      </c>
      <c r="G222" s="69" t="s">
        <v>190</v>
      </c>
      <c r="H222" s="70">
        <v>1703768</v>
      </c>
      <c r="I222" s="72">
        <v>0</v>
      </c>
      <c r="J222" s="75">
        <v>41039</v>
      </c>
      <c r="K222" s="75">
        <v>41070</v>
      </c>
      <c r="L222" s="71" t="e">
        <f>#N/A</f>
        <v>#N/A</v>
      </c>
      <c r="M222" s="72" t="s">
        <v>195</v>
      </c>
      <c r="N222" s="72" t="e">
        <f>#N/A</f>
        <v>#N/A</v>
      </c>
      <c r="O222" s="73">
        <v>1703768</v>
      </c>
      <c r="P222" s="74" t="e">
        <f>#N/A</f>
        <v>#N/A</v>
      </c>
      <c r="Q222" s="75">
        <v>41243</v>
      </c>
      <c r="R222" s="76" t="e">
        <f>#N/A</f>
        <v>#N/A</v>
      </c>
    </row>
    <row r="223" spans="1:18">
      <c r="A223" s="67" t="e">
        <f>#N/A</f>
        <v>#N/A</v>
      </c>
      <c r="B223" s="77">
        <v>900006256</v>
      </c>
      <c r="C223" s="78" t="s">
        <v>188</v>
      </c>
      <c r="D223" s="78" t="s">
        <v>189</v>
      </c>
      <c r="E223" s="78" t="s">
        <v>165</v>
      </c>
      <c r="F223" s="69" t="s">
        <v>166</v>
      </c>
      <c r="G223" s="69" t="s">
        <v>190</v>
      </c>
      <c r="H223" s="70">
        <v>1299578</v>
      </c>
      <c r="I223" s="72">
        <v>0</v>
      </c>
      <c r="J223" s="75">
        <v>40995</v>
      </c>
      <c r="K223" s="75">
        <v>41026</v>
      </c>
      <c r="L223" s="71" t="e">
        <f>#N/A</f>
        <v>#N/A</v>
      </c>
      <c r="M223" s="72" t="s">
        <v>194</v>
      </c>
      <c r="N223" s="72" t="e">
        <f>#N/A</f>
        <v>#N/A</v>
      </c>
      <c r="O223" s="73">
        <v>1299578</v>
      </c>
      <c r="P223" s="74" t="e">
        <f>#N/A</f>
        <v>#N/A</v>
      </c>
      <c r="Q223" s="75">
        <v>41243</v>
      </c>
      <c r="R223" s="76" t="e">
        <f>#N/A</f>
        <v>#N/A</v>
      </c>
    </row>
    <row r="224" spans="1:18">
      <c r="A224" s="67" t="e">
        <f>#N/A</f>
        <v>#N/A</v>
      </c>
      <c r="B224" s="77">
        <v>900006256</v>
      </c>
      <c r="C224" s="78" t="s">
        <v>188</v>
      </c>
      <c r="D224" s="78" t="s">
        <v>189</v>
      </c>
      <c r="E224" s="78" t="s">
        <v>165</v>
      </c>
      <c r="F224" s="69" t="s">
        <v>166</v>
      </c>
      <c r="G224" s="69" t="s">
        <v>190</v>
      </c>
      <c r="H224" s="70">
        <v>1369732</v>
      </c>
      <c r="I224" s="72">
        <v>0</v>
      </c>
      <c r="J224" s="75">
        <v>40994</v>
      </c>
      <c r="K224" s="75">
        <v>41025</v>
      </c>
      <c r="L224" s="71" t="e">
        <f>#N/A</f>
        <v>#N/A</v>
      </c>
      <c r="M224" s="72" t="s">
        <v>192</v>
      </c>
      <c r="N224" s="72" t="e">
        <f>#N/A</f>
        <v>#N/A</v>
      </c>
      <c r="O224" s="73">
        <v>1369732</v>
      </c>
      <c r="P224" s="74" t="e">
        <f>#N/A</f>
        <v>#N/A</v>
      </c>
      <c r="Q224" s="75">
        <v>41243</v>
      </c>
      <c r="R224" s="76" t="e">
        <f>#N/A</f>
        <v>#N/A</v>
      </c>
    </row>
    <row r="225" spans="1:18">
      <c r="A225" s="67" t="e">
        <f>#N/A</f>
        <v>#N/A</v>
      </c>
      <c r="B225" s="77">
        <v>900006256</v>
      </c>
      <c r="C225" s="78" t="s">
        <v>188</v>
      </c>
      <c r="D225" s="78" t="s">
        <v>189</v>
      </c>
      <c r="E225" s="78" t="s">
        <v>165</v>
      </c>
      <c r="F225" s="69" t="s">
        <v>166</v>
      </c>
      <c r="G225" s="69" t="s">
        <v>190</v>
      </c>
      <c r="H225" s="70">
        <v>5762543</v>
      </c>
      <c r="I225" s="72">
        <v>0</v>
      </c>
      <c r="J225" s="75">
        <v>40994</v>
      </c>
      <c r="K225" s="75">
        <v>41025</v>
      </c>
      <c r="L225" s="71" t="e">
        <f>#N/A</f>
        <v>#N/A</v>
      </c>
      <c r="M225" s="72" t="s">
        <v>193</v>
      </c>
      <c r="N225" s="72" t="e">
        <f>#N/A</f>
        <v>#N/A</v>
      </c>
      <c r="O225" s="73">
        <v>5762543</v>
      </c>
      <c r="P225" s="74" t="e">
        <f>#N/A</f>
        <v>#N/A</v>
      </c>
      <c r="Q225" s="75">
        <v>41243</v>
      </c>
      <c r="R225" s="76" t="e">
        <f>#N/A</f>
        <v>#N/A</v>
      </c>
    </row>
    <row r="226" spans="1:18">
      <c r="A226" s="67" t="e">
        <f>#N/A</f>
        <v>#N/A</v>
      </c>
      <c r="B226" s="77">
        <v>900006256</v>
      </c>
      <c r="C226" s="78" t="s">
        <v>188</v>
      </c>
      <c r="D226" s="78" t="s">
        <v>189</v>
      </c>
      <c r="E226" s="78" t="s">
        <v>165</v>
      </c>
      <c r="F226" s="69" t="s">
        <v>166</v>
      </c>
      <c r="G226" s="69" t="s">
        <v>190</v>
      </c>
      <c r="H226" s="70">
        <v>2647418</v>
      </c>
      <c r="I226" s="72">
        <v>0</v>
      </c>
      <c r="J226" s="75">
        <v>40946</v>
      </c>
      <c r="K226" s="75">
        <v>40975</v>
      </c>
      <c r="L226" s="71" t="e">
        <f>#N/A</f>
        <v>#N/A</v>
      </c>
      <c r="M226" s="72" t="s">
        <v>191</v>
      </c>
      <c r="N226" s="72" t="e">
        <f>#N/A</f>
        <v>#N/A</v>
      </c>
      <c r="O226" s="73">
        <v>2647418</v>
      </c>
      <c r="P226" s="74" t="e">
        <f>#N/A</f>
        <v>#N/A</v>
      </c>
      <c r="Q226" s="75">
        <v>41243</v>
      </c>
      <c r="R226" s="76" t="e">
        <f>#N/A</f>
        <v>#N/A</v>
      </c>
    </row>
    <row r="227" spans="1:18" hidden="1">
      <c r="A227" s="67" t="e">
        <f>#N/A</f>
        <v>#N/A</v>
      </c>
      <c r="B227" s="15">
        <v>41799587</v>
      </c>
      <c r="C227" s="69" t="s">
        <v>149</v>
      </c>
      <c r="D227" s="69" t="s">
        <v>150</v>
      </c>
      <c r="E227" s="61" t="s">
        <v>254</v>
      </c>
      <c r="F227" s="61" t="s">
        <v>120</v>
      </c>
      <c r="G227" s="61" t="s">
        <v>255</v>
      </c>
      <c r="H227" s="86">
        <v>1000000</v>
      </c>
      <c r="I227" s="72">
        <v>0</v>
      </c>
      <c r="J227" s="75">
        <v>41075</v>
      </c>
      <c r="K227" s="75">
        <v>41075</v>
      </c>
      <c r="L227" s="71" t="e">
        <f>#N/A</f>
        <v>#N/A</v>
      </c>
      <c r="M227" s="81" t="s">
        <v>256</v>
      </c>
      <c r="N227" s="72" t="e">
        <f>#N/A</f>
        <v>#N/A</v>
      </c>
      <c r="O227" s="73">
        <v>1000000</v>
      </c>
      <c r="P227" s="74" t="e">
        <f>#N/A</f>
        <v>#N/A</v>
      </c>
      <c r="Q227" s="75">
        <v>41245</v>
      </c>
      <c r="R227" s="76" t="e">
        <f>#N/A</f>
        <v>#N/A</v>
      </c>
    </row>
    <row r="228" spans="1:18" hidden="1">
      <c r="A228" s="67" t="e">
        <f>#N/A</f>
        <v>#N/A</v>
      </c>
      <c r="B228" s="15">
        <v>41799587</v>
      </c>
      <c r="C228" s="69" t="s">
        <v>149</v>
      </c>
      <c r="D228" s="69" t="s">
        <v>150</v>
      </c>
      <c r="E228" s="61" t="s">
        <v>254</v>
      </c>
      <c r="F228" s="61" t="s">
        <v>120</v>
      </c>
      <c r="G228" s="61" t="s">
        <v>259</v>
      </c>
      <c r="H228" s="86">
        <v>920000</v>
      </c>
      <c r="I228" s="72">
        <v>0</v>
      </c>
      <c r="J228" s="75">
        <v>41075</v>
      </c>
      <c r="K228" s="75">
        <v>41075</v>
      </c>
      <c r="L228" s="71" t="e">
        <f>#N/A</f>
        <v>#N/A</v>
      </c>
      <c r="M228" s="81" t="s">
        <v>256</v>
      </c>
      <c r="N228" s="72" t="e">
        <f>#N/A</f>
        <v>#N/A</v>
      </c>
      <c r="O228" s="73">
        <v>920000</v>
      </c>
      <c r="P228" s="74" t="e">
        <f>#N/A</f>
        <v>#N/A</v>
      </c>
      <c r="Q228" s="75">
        <v>41245</v>
      </c>
      <c r="R228" s="76" t="e">
        <f>#N/A</f>
        <v>#N/A</v>
      </c>
    </row>
    <row r="229" spans="1:18" hidden="1">
      <c r="A229" s="67" t="e">
        <f>#N/A</f>
        <v>#N/A</v>
      </c>
      <c r="B229" s="68">
        <v>41799587</v>
      </c>
      <c r="C229" s="69" t="s">
        <v>149</v>
      </c>
      <c r="D229" s="69" t="s">
        <v>150</v>
      </c>
      <c r="E229" s="69" t="s">
        <v>119</v>
      </c>
      <c r="F229" s="69" t="s">
        <v>120</v>
      </c>
      <c r="G229" s="69" t="s">
        <v>121</v>
      </c>
      <c r="H229" s="70">
        <v>2603016</v>
      </c>
      <c r="I229" s="72">
        <v>0</v>
      </c>
      <c r="J229" s="75">
        <v>40908</v>
      </c>
      <c r="K229" s="75">
        <v>40908</v>
      </c>
      <c r="L229" s="71" t="e">
        <f>#N/A</f>
        <v>#N/A</v>
      </c>
      <c r="M229" s="72" t="s">
        <v>122</v>
      </c>
      <c r="N229" s="72" t="e">
        <f>#N/A</f>
        <v>#N/A</v>
      </c>
      <c r="O229" s="73">
        <v>2603016</v>
      </c>
      <c r="P229" s="74" t="e">
        <f>#N/A</f>
        <v>#N/A</v>
      </c>
      <c r="Q229" s="75">
        <v>41243</v>
      </c>
      <c r="R229" s="76" t="e">
        <f>#N/A</f>
        <v>#N/A</v>
      </c>
    </row>
    <row r="230" spans="1:18" hidden="1">
      <c r="A230" s="67" t="e">
        <f>#N/A</f>
        <v>#N/A</v>
      </c>
      <c r="B230" s="68">
        <v>79294650</v>
      </c>
      <c r="C230" s="69" t="s">
        <v>138</v>
      </c>
      <c r="D230" s="69" t="s">
        <v>139</v>
      </c>
      <c r="E230" s="69" t="s">
        <v>130</v>
      </c>
      <c r="F230" s="69" t="s">
        <v>73</v>
      </c>
      <c r="G230" s="69" t="s">
        <v>104</v>
      </c>
      <c r="H230" s="70">
        <v>675000</v>
      </c>
      <c r="I230" s="72">
        <v>0</v>
      </c>
      <c r="J230" s="75">
        <v>41212</v>
      </c>
      <c r="K230" s="75">
        <v>41218</v>
      </c>
      <c r="L230" s="71" t="e">
        <f>#N/A</f>
        <v>#N/A</v>
      </c>
      <c r="M230" s="72" t="s">
        <v>100</v>
      </c>
      <c r="N230" s="72" t="e">
        <f>#N/A</f>
        <v>#N/A</v>
      </c>
      <c r="O230" s="73">
        <v>675000</v>
      </c>
      <c r="P230" s="74" t="e">
        <f>#N/A</f>
        <v>#N/A</v>
      </c>
      <c r="Q230" s="75">
        <v>41246</v>
      </c>
      <c r="R230" s="76" t="e">
        <f>#N/A</f>
        <v>#N/A</v>
      </c>
    </row>
    <row r="231" spans="1:18" hidden="1">
      <c r="A231" s="67" t="e">
        <f>#N/A</f>
        <v>#N/A</v>
      </c>
      <c r="B231" s="85">
        <v>12117106</v>
      </c>
      <c r="C231" s="61" t="s">
        <v>288</v>
      </c>
      <c r="D231" s="90"/>
      <c r="E231" s="81" t="s">
        <v>291</v>
      </c>
      <c r="F231" s="89" t="s">
        <v>281</v>
      </c>
      <c r="G231" s="89" t="s">
        <v>281</v>
      </c>
      <c r="H231" s="86">
        <v>6125000</v>
      </c>
      <c r="I231" s="72">
        <v>0</v>
      </c>
      <c r="J231" s="75">
        <v>41067</v>
      </c>
      <c r="K231" s="75">
        <v>41073</v>
      </c>
      <c r="L231" s="71" t="e">
        <f>#N/A</f>
        <v>#N/A</v>
      </c>
      <c r="M231" s="81" t="s">
        <v>287</v>
      </c>
      <c r="N231" s="72" t="e">
        <f>#N/A</f>
        <v>#N/A</v>
      </c>
      <c r="O231" s="73">
        <v>6125000</v>
      </c>
      <c r="P231" s="74" t="e">
        <f>#N/A</f>
        <v>#N/A</v>
      </c>
      <c r="Q231" s="75">
        <v>41243</v>
      </c>
      <c r="R231" s="76" t="e">
        <f>#N/A</f>
        <v>#N/A</v>
      </c>
    </row>
    <row r="232" spans="1:18" hidden="1">
      <c r="A232" s="67" t="e">
        <f>#N/A</f>
        <v>#N/A</v>
      </c>
      <c r="B232" s="85">
        <v>890206592</v>
      </c>
      <c r="C232" s="81" t="s">
        <v>277</v>
      </c>
      <c r="D232" s="81" t="s">
        <v>278</v>
      </c>
      <c r="E232" s="81" t="s">
        <v>171</v>
      </c>
      <c r="F232" s="81" t="s">
        <v>73</v>
      </c>
      <c r="G232" s="81" t="s">
        <v>73</v>
      </c>
      <c r="H232" s="86">
        <v>1323232</v>
      </c>
      <c r="I232" s="72">
        <v>0</v>
      </c>
      <c r="J232" s="75">
        <v>41223</v>
      </c>
      <c r="K232" s="75">
        <v>41243</v>
      </c>
      <c r="L232" s="71" t="e">
        <f>#N/A</f>
        <v>#N/A</v>
      </c>
      <c r="M232" s="81" t="s">
        <v>264</v>
      </c>
      <c r="N232" s="72" t="e">
        <f>#N/A</f>
        <v>#N/A</v>
      </c>
      <c r="O232" s="73">
        <v>1323232</v>
      </c>
      <c r="P232" s="74" t="e">
        <f>#N/A</f>
        <v>#N/A</v>
      </c>
      <c r="Q232" s="75">
        <v>41243</v>
      </c>
      <c r="R232" s="76" t="e">
        <f>#N/A</f>
        <v>#N/A</v>
      </c>
    </row>
    <row r="233" spans="1:18" hidden="1">
      <c r="A233" s="67" t="e">
        <f>#N/A</f>
        <v>#N/A</v>
      </c>
      <c r="B233" s="85">
        <v>890206592</v>
      </c>
      <c r="C233" s="81" t="s">
        <v>277</v>
      </c>
      <c r="D233" s="81" t="s">
        <v>278</v>
      </c>
      <c r="E233" s="81" t="s">
        <v>171</v>
      </c>
      <c r="F233" s="81" t="s">
        <v>73</v>
      </c>
      <c r="G233" s="81" t="s">
        <v>73</v>
      </c>
      <c r="H233" s="86">
        <v>276782</v>
      </c>
      <c r="I233" s="72">
        <v>0</v>
      </c>
      <c r="J233" s="75">
        <v>41200</v>
      </c>
      <c r="K233" s="75">
        <v>41231</v>
      </c>
      <c r="L233" s="71" t="e">
        <f>#N/A</f>
        <v>#N/A</v>
      </c>
      <c r="M233" s="81" t="s">
        <v>264</v>
      </c>
      <c r="N233" s="72" t="e">
        <f>#N/A</f>
        <v>#N/A</v>
      </c>
      <c r="O233" s="73">
        <v>276782</v>
      </c>
      <c r="P233" s="74" t="e">
        <f>#N/A</f>
        <v>#N/A</v>
      </c>
      <c r="Q233" s="75">
        <v>41243</v>
      </c>
      <c r="R233" s="76" t="e">
        <f>#N/A</f>
        <v>#N/A</v>
      </c>
    </row>
    <row r="234" spans="1:18" hidden="1">
      <c r="A234" s="67" t="e">
        <f>#N/A</f>
        <v>#N/A</v>
      </c>
      <c r="B234" s="77">
        <v>830037330</v>
      </c>
      <c r="C234" s="69" t="s">
        <v>82</v>
      </c>
      <c r="D234" s="69" t="s">
        <v>83</v>
      </c>
      <c r="E234" s="69" t="s">
        <v>81</v>
      </c>
      <c r="F234" s="69" t="s">
        <v>73</v>
      </c>
      <c r="G234" s="69" t="s">
        <v>74</v>
      </c>
      <c r="H234" s="70">
        <v>67716</v>
      </c>
      <c r="I234" s="72">
        <v>0</v>
      </c>
      <c r="J234" s="75">
        <f>+K234</f>
        <v>41222</v>
      </c>
      <c r="K234" s="75">
        <v>41222</v>
      </c>
      <c r="L234" s="71" t="e">
        <f>#N/A</f>
        <v>#N/A</v>
      </c>
      <c r="M234" s="72" t="s">
        <v>75</v>
      </c>
      <c r="N234" s="72"/>
      <c r="O234" s="73">
        <v>67716</v>
      </c>
      <c r="P234" s="74" t="e">
        <f>#N/A</f>
        <v>#N/A</v>
      </c>
      <c r="Q234" s="75">
        <v>41243</v>
      </c>
      <c r="R234" s="76" t="e">
        <f>#N/A</f>
        <v>#N/A</v>
      </c>
    </row>
    <row r="235" spans="1:18" hidden="1">
      <c r="A235" s="67" t="e">
        <f>#N/A</f>
        <v>#N/A</v>
      </c>
      <c r="B235" s="68">
        <v>830053800</v>
      </c>
      <c r="C235" s="69" t="s">
        <v>70</v>
      </c>
      <c r="D235" s="69" t="s">
        <v>71</v>
      </c>
      <c r="E235" s="69" t="s">
        <v>72</v>
      </c>
      <c r="F235" s="69" t="s">
        <v>73</v>
      </c>
      <c r="G235" s="69" t="s">
        <v>74</v>
      </c>
      <c r="H235" s="70">
        <v>120434</v>
      </c>
      <c r="I235" s="69">
        <v>0</v>
      </c>
      <c r="J235" s="75">
        <f>+K235</f>
        <v>41222</v>
      </c>
      <c r="K235" s="75">
        <v>41222</v>
      </c>
      <c r="L235" s="71" t="e">
        <f>#N/A</f>
        <v>#N/A</v>
      </c>
      <c r="M235" s="72" t="s">
        <v>75</v>
      </c>
      <c r="N235" s="72"/>
      <c r="O235" s="73">
        <v>120434</v>
      </c>
      <c r="P235" s="74" t="e">
        <f>#N/A</f>
        <v>#N/A</v>
      </c>
      <c r="Q235" s="75">
        <v>41243</v>
      </c>
      <c r="R235" s="76" t="e">
        <f>#N/A</f>
        <v>#N/A</v>
      </c>
    </row>
    <row r="236" spans="1:18" hidden="1">
      <c r="A236" s="67" t="e">
        <f>#N/A</f>
        <v>#N/A</v>
      </c>
      <c r="B236" s="85">
        <v>830108614</v>
      </c>
      <c r="C236" s="81" t="s">
        <v>244</v>
      </c>
      <c r="D236" s="81" t="s">
        <v>245</v>
      </c>
      <c r="E236" s="78" t="s">
        <v>171</v>
      </c>
      <c r="F236" s="78" t="s">
        <v>73</v>
      </c>
      <c r="G236" s="78" t="s">
        <v>204</v>
      </c>
      <c r="H236" s="86">
        <v>-1080000</v>
      </c>
      <c r="I236" s="72">
        <v>0</v>
      </c>
      <c r="J236" s="75">
        <v>41243</v>
      </c>
      <c r="K236" s="75">
        <v>41243</v>
      </c>
      <c r="L236" s="71">
        <v>0</v>
      </c>
      <c r="M236" s="81">
        <v>1053</v>
      </c>
      <c r="N236" s="72" t="e">
        <f>#N/A</f>
        <v>#N/A</v>
      </c>
      <c r="O236" s="73">
        <v>-1080000</v>
      </c>
      <c r="P236" s="74" t="e">
        <f>#N/A</f>
        <v>#N/A</v>
      </c>
      <c r="Q236" s="75">
        <v>41243</v>
      </c>
      <c r="R236" s="76" t="e">
        <f>#N/A</f>
        <v>#N/A</v>
      </c>
    </row>
    <row r="237" spans="1:18" hidden="1">
      <c r="A237" s="67" t="e">
        <f>#N/A</f>
        <v>#N/A</v>
      </c>
      <c r="B237" s="85">
        <v>830108614</v>
      </c>
      <c r="C237" s="81" t="s">
        <v>244</v>
      </c>
      <c r="D237" s="81" t="s">
        <v>245</v>
      </c>
      <c r="E237" s="78" t="s">
        <v>171</v>
      </c>
      <c r="F237" s="78" t="s">
        <v>73</v>
      </c>
      <c r="G237" s="78" t="s">
        <v>204</v>
      </c>
      <c r="H237" s="86">
        <v>100360</v>
      </c>
      <c r="I237" s="72">
        <v>0</v>
      </c>
      <c r="J237" s="75">
        <v>41136</v>
      </c>
      <c r="K237" s="75">
        <v>41136</v>
      </c>
      <c r="L237" s="71" t="e">
        <f>#N/A</f>
        <v>#N/A</v>
      </c>
      <c r="M237" s="81">
        <v>29742</v>
      </c>
      <c r="N237" s="72" t="e">
        <f>#N/A</f>
        <v>#N/A</v>
      </c>
      <c r="O237" s="73">
        <v>100360</v>
      </c>
      <c r="P237" s="74" t="e">
        <f>#N/A</f>
        <v>#N/A</v>
      </c>
      <c r="Q237" s="75">
        <v>41243</v>
      </c>
      <c r="R237" s="76" t="e">
        <f>#N/A</f>
        <v>#N/A</v>
      </c>
    </row>
    <row r="238" spans="1:18" hidden="1">
      <c r="A238" s="67" t="e">
        <f>#N/A</f>
        <v>#N/A</v>
      </c>
      <c r="B238" s="85">
        <v>830108614</v>
      </c>
      <c r="C238" s="81" t="s">
        <v>244</v>
      </c>
      <c r="D238" s="81" t="s">
        <v>245</v>
      </c>
      <c r="E238" s="78" t="s">
        <v>171</v>
      </c>
      <c r="F238" s="78" t="s">
        <v>73</v>
      </c>
      <c r="G238" s="78" t="s">
        <v>204</v>
      </c>
      <c r="H238" s="86">
        <v>965750</v>
      </c>
      <c r="I238" s="72">
        <v>0</v>
      </c>
      <c r="J238" s="75">
        <v>41114</v>
      </c>
      <c r="K238" s="75">
        <v>41114</v>
      </c>
      <c r="L238" s="71" t="e">
        <f>#N/A</f>
        <v>#N/A</v>
      </c>
      <c r="M238" s="81">
        <v>29439</v>
      </c>
      <c r="N238" s="72" t="e">
        <f>#N/A</f>
        <v>#N/A</v>
      </c>
      <c r="O238" s="73">
        <v>965750</v>
      </c>
      <c r="P238" s="74" t="e">
        <f>#N/A</f>
        <v>#N/A</v>
      </c>
      <c r="Q238" s="75">
        <v>41243</v>
      </c>
      <c r="R238" s="76" t="e">
        <f>#N/A</f>
        <v>#N/A</v>
      </c>
    </row>
    <row r="239" spans="1:18" hidden="1">
      <c r="A239" s="67" t="e">
        <f>#N/A</f>
        <v>#N/A</v>
      </c>
      <c r="B239" s="85">
        <v>830108614</v>
      </c>
      <c r="C239" s="81" t="s">
        <v>244</v>
      </c>
      <c r="D239" s="81" t="s">
        <v>245</v>
      </c>
      <c r="E239" s="78" t="s">
        <v>171</v>
      </c>
      <c r="F239" s="78" t="s">
        <v>73</v>
      </c>
      <c r="G239" s="78" t="s">
        <v>204</v>
      </c>
      <c r="H239" s="86">
        <v>291200</v>
      </c>
      <c r="I239" s="72">
        <v>0</v>
      </c>
      <c r="J239" s="75">
        <v>41103</v>
      </c>
      <c r="K239" s="75">
        <v>41103</v>
      </c>
      <c r="L239" s="71" t="e">
        <f>#N/A</f>
        <v>#N/A</v>
      </c>
      <c r="M239" s="81">
        <v>29324</v>
      </c>
      <c r="N239" s="72" t="e">
        <f>#N/A</f>
        <v>#N/A</v>
      </c>
      <c r="O239" s="73">
        <v>291200</v>
      </c>
      <c r="P239" s="74" t="e">
        <f>#N/A</f>
        <v>#N/A</v>
      </c>
      <c r="Q239" s="75">
        <v>41243</v>
      </c>
      <c r="R239" s="76" t="e">
        <f>#N/A</f>
        <v>#N/A</v>
      </c>
    </row>
    <row r="240" spans="1:18" hidden="1">
      <c r="A240" s="67" t="e">
        <f>#N/A</f>
        <v>#N/A</v>
      </c>
      <c r="B240" s="85">
        <v>830108614</v>
      </c>
      <c r="C240" s="81" t="s">
        <v>244</v>
      </c>
      <c r="D240" s="81" t="s">
        <v>245</v>
      </c>
      <c r="E240" s="78" t="s">
        <v>171</v>
      </c>
      <c r="F240" s="78" t="s">
        <v>73</v>
      </c>
      <c r="G240" s="78" t="s">
        <v>204</v>
      </c>
      <c r="H240" s="86">
        <v>545490</v>
      </c>
      <c r="I240" s="72">
        <v>0</v>
      </c>
      <c r="J240" s="75">
        <v>41096</v>
      </c>
      <c r="K240" s="75">
        <v>41096</v>
      </c>
      <c r="L240" s="71" t="e">
        <f>#N/A</f>
        <v>#N/A</v>
      </c>
      <c r="M240" s="81">
        <v>29239</v>
      </c>
      <c r="N240" s="72" t="e">
        <f>#N/A</f>
        <v>#N/A</v>
      </c>
      <c r="O240" s="73">
        <v>545490</v>
      </c>
      <c r="P240" s="74" t="e">
        <f>#N/A</f>
        <v>#N/A</v>
      </c>
      <c r="Q240" s="75">
        <v>41243</v>
      </c>
      <c r="R240" s="76" t="e">
        <f>#N/A</f>
        <v>#N/A</v>
      </c>
    </row>
    <row r="241" spans="1:18" hidden="1">
      <c r="A241" s="67" t="e">
        <f>#N/A</f>
        <v>#N/A</v>
      </c>
      <c r="B241" s="85">
        <v>830108614</v>
      </c>
      <c r="C241" s="81" t="s">
        <v>244</v>
      </c>
      <c r="D241" s="81" t="s">
        <v>245</v>
      </c>
      <c r="E241" s="78" t="s">
        <v>171</v>
      </c>
      <c r="F241" s="78" t="s">
        <v>73</v>
      </c>
      <c r="G241" s="78" t="s">
        <v>204</v>
      </c>
      <c r="H241" s="86">
        <v>512090</v>
      </c>
      <c r="I241" s="72">
        <v>0</v>
      </c>
      <c r="J241" s="75">
        <v>41094</v>
      </c>
      <c r="K241" s="75">
        <v>41094</v>
      </c>
      <c r="L241" s="71" t="e">
        <f>#N/A</f>
        <v>#N/A</v>
      </c>
      <c r="M241" s="81">
        <v>29188</v>
      </c>
      <c r="N241" s="72" t="e">
        <f>#N/A</f>
        <v>#N/A</v>
      </c>
      <c r="O241" s="73">
        <v>512090</v>
      </c>
      <c r="P241" s="74" t="e">
        <f>#N/A</f>
        <v>#N/A</v>
      </c>
      <c r="Q241" s="75">
        <v>41243</v>
      </c>
      <c r="R241" s="76" t="e">
        <f>#N/A</f>
        <v>#N/A</v>
      </c>
    </row>
    <row r="242" spans="1:18" hidden="1">
      <c r="A242" s="67" t="e">
        <f>#N/A</f>
        <v>#N/A</v>
      </c>
      <c r="B242" s="85">
        <v>830108614</v>
      </c>
      <c r="C242" s="81" t="s">
        <v>244</v>
      </c>
      <c r="D242" s="81" t="s">
        <v>245</v>
      </c>
      <c r="E242" s="78" t="s">
        <v>171</v>
      </c>
      <c r="F242" s="78" t="s">
        <v>73</v>
      </c>
      <c r="G242" s="78" t="s">
        <v>204</v>
      </c>
      <c r="H242" s="86">
        <v>674050</v>
      </c>
      <c r="I242" s="72">
        <v>0</v>
      </c>
      <c r="J242" s="75">
        <v>41094</v>
      </c>
      <c r="K242" s="75">
        <v>41094</v>
      </c>
      <c r="L242" s="71" t="e">
        <f>#N/A</f>
        <v>#N/A</v>
      </c>
      <c r="M242" s="81">
        <v>29191</v>
      </c>
      <c r="N242" s="72" t="e">
        <f>#N/A</f>
        <v>#N/A</v>
      </c>
      <c r="O242" s="73">
        <v>674050</v>
      </c>
      <c r="P242" s="74" t="e">
        <f>#N/A</f>
        <v>#N/A</v>
      </c>
      <c r="Q242" s="75">
        <v>41243</v>
      </c>
      <c r="R242" s="76" t="e">
        <f>#N/A</f>
        <v>#N/A</v>
      </c>
    </row>
    <row r="243" spans="1:18" hidden="1">
      <c r="A243" s="67" t="e">
        <f>#N/A</f>
        <v>#N/A</v>
      </c>
      <c r="B243" s="85">
        <v>900502916</v>
      </c>
      <c r="C243" s="81" t="s">
        <v>246</v>
      </c>
      <c r="D243" s="81" t="s">
        <v>247</v>
      </c>
      <c r="E243" s="78" t="s">
        <v>230</v>
      </c>
      <c r="F243" s="78" t="s">
        <v>166</v>
      </c>
      <c r="G243" s="78" t="s">
        <v>166</v>
      </c>
      <c r="H243" s="86">
        <v>15600000</v>
      </c>
      <c r="I243" s="72">
        <v>0</v>
      </c>
      <c r="J243" s="75">
        <v>41151</v>
      </c>
      <c r="K243" s="75">
        <v>41167</v>
      </c>
      <c r="L243" s="71" t="e">
        <f>#N/A</f>
        <v>#N/A</v>
      </c>
      <c r="M243" s="81">
        <v>3118</v>
      </c>
      <c r="N243" s="72" t="e">
        <f>#N/A</f>
        <v>#N/A</v>
      </c>
      <c r="O243" s="73">
        <v>15600000</v>
      </c>
      <c r="P243" s="74" t="e">
        <f>#N/A</f>
        <v>#N/A</v>
      </c>
      <c r="Q243" s="75">
        <v>41243</v>
      </c>
      <c r="R243" s="76" t="e">
        <f>#N/A</f>
        <v>#N/A</v>
      </c>
    </row>
    <row r="244" spans="1:18" hidden="1">
      <c r="A244" s="67" t="e">
        <f>#N/A</f>
        <v>#N/A</v>
      </c>
      <c r="B244" s="85">
        <v>900502916</v>
      </c>
      <c r="C244" s="81" t="s">
        <v>246</v>
      </c>
      <c r="D244" s="81" t="s">
        <v>247</v>
      </c>
      <c r="E244" s="78" t="s">
        <v>230</v>
      </c>
      <c r="F244" s="78" t="s">
        <v>166</v>
      </c>
      <c r="G244" s="78" t="s">
        <v>166</v>
      </c>
      <c r="H244" s="86">
        <v>16000000</v>
      </c>
      <c r="I244" s="72">
        <v>0</v>
      </c>
      <c r="J244" s="75">
        <v>41144</v>
      </c>
      <c r="K244" s="75">
        <v>41160</v>
      </c>
      <c r="L244" s="71" t="e">
        <f>#N/A</f>
        <v>#N/A</v>
      </c>
      <c r="M244" s="81">
        <v>3061</v>
      </c>
      <c r="N244" s="72" t="e">
        <f>#N/A</f>
        <v>#N/A</v>
      </c>
      <c r="O244" s="73">
        <v>16000000</v>
      </c>
      <c r="P244" s="74" t="e">
        <f>#N/A</f>
        <v>#N/A</v>
      </c>
      <c r="Q244" s="75">
        <v>41243</v>
      </c>
      <c r="R244" s="76" t="e">
        <f>#N/A</f>
        <v>#N/A</v>
      </c>
    </row>
    <row r="245" spans="1:18" hidden="1">
      <c r="A245" s="67" t="e">
        <f>#N/A</f>
        <v>#N/A</v>
      </c>
      <c r="B245" s="85">
        <v>900502916</v>
      </c>
      <c r="C245" s="81" t="s">
        <v>246</v>
      </c>
      <c r="D245" s="81" t="s">
        <v>247</v>
      </c>
      <c r="E245" s="78" t="s">
        <v>230</v>
      </c>
      <c r="F245" s="78" t="s">
        <v>166</v>
      </c>
      <c r="G245" s="78" t="s">
        <v>166</v>
      </c>
      <c r="H245" s="86">
        <v>9600000</v>
      </c>
      <c r="I245" s="72">
        <v>0</v>
      </c>
      <c r="J245" s="75">
        <v>41138</v>
      </c>
      <c r="K245" s="75">
        <v>41154</v>
      </c>
      <c r="L245" s="71" t="e">
        <f>#N/A</f>
        <v>#N/A</v>
      </c>
      <c r="M245" s="81">
        <v>3010</v>
      </c>
      <c r="N245" s="72" t="e">
        <f>#N/A</f>
        <v>#N/A</v>
      </c>
      <c r="O245" s="73">
        <v>9600000</v>
      </c>
      <c r="P245" s="74" t="e">
        <f>#N/A</f>
        <v>#N/A</v>
      </c>
      <c r="Q245" s="75">
        <v>41243</v>
      </c>
      <c r="R245" s="76" t="e">
        <f>#N/A</f>
        <v>#N/A</v>
      </c>
    </row>
    <row r="246" spans="1:18" hidden="1">
      <c r="A246" s="67" t="e">
        <f>#N/A</f>
        <v>#N/A</v>
      </c>
      <c r="B246" s="85">
        <v>900502916</v>
      </c>
      <c r="C246" s="81" t="s">
        <v>246</v>
      </c>
      <c r="D246" s="81" t="s">
        <v>247</v>
      </c>
      <c r="E246" s="78" t="s">
        <v>230</v>
      </c>
      <c r="F246" s="78" t="s">
        <v>166</v>
      </c>
      <c r="G246" s="78" t="s">
        <v>166</v>
      </c>
      <c r="H246" s="86">
        <v>6400000</v>
      </c>
      <c r="I246" s="72">
        <v>0</v>
      </c>
      <c r="J246" s="75">
        <v>41132</v>
      </c>
      <c r="K246" s="75">
        <v>41147</v>
      </c>
      <c r="L246" s="71" t="e">
        <f>#N/A</f>
        <v>#N/A</v>
      </c>
      <c r="M246" s="81">
        <v>1008</v>
      </c>
      <c r="N246" s="72" t="e">
        <f>#N/A</f>
        <v>#N/A</v>
      </c>
      <c r="O246" s="73">
        <v>6400000</v>
      </c>
      <c r="P246" s="74" t="e">
        <f>#N/A</f>
        <v>#N/A</v>
      </c>
      <c r="Q246" s="75">
        <v>41243</v>
      </c>
      <c r="R246" s="76" t="e">
        <f>#N/A</f>
        <v>#N/A</v>
      </c>
    </row>
    <row r="247" spans="1:18" hidden="1">
      <c r="A247" s="67" t="e">
        <f>#N/A</f>
        <v>#N/A</v>
      </c>
      <c r="B247" s="85">
        <v>900502916</v>
      </c>
      <c r="C247" s="81" t="s">
        <v>246</v>
      </c>
      <c r="D247" s="81" t="s">
        <v>247</v>
      </c>
      <c r="E247" s="78" t="s">
        <v>230</v>
      </c>
      <c r="F247" s="78" t="s">
        <v>166</v>
      </c>
      <c r="G247" s="78" t="s">
        <v>166</v>
      </c>
      <c r="H247" s="86">
        <v>4800000</v>
      </c>
      <c r="I247" s="72">
        <v>0</v>
      </c>
      <c r="J247" s="75">
        <v>41132</v>
      </c>
      <c r="K247" s="75">
        <v>41147</v>
      </c>
      <c r="L247" s="71" t="e">
        <f>#N/A</f>
        <v>#N/A</v>
      </c>
      <c r="M247" s="81">
        <v>2950</v>
      </c>
      <c r="N247" s="72" t="e">
        <f>#N/A</f>
        <v>#N/A</v>
      </c>
      <c r="O247" s="73">
        <v>4800000</v>
      </c>
      <c r="P247" s="74" t="e">
        <f>#N/A</f>
        <v>#N/A</v>
      </c>
      <c r="Q247" s="75">
        <v>41243</v>
      </c>
      <c r="R247" s="76" t="e">
        <f>#N/A</f>
        <v>#N/A</v>
      </c>
    </row>
    <row r="248" spans="1:18" hidden="1">
      <c r="A248" s="67" t="e">
        <f>#N/A</f>
        <v>#N/A</v>
      </c>
      <c r="B248" s="85">
        <v>900502916</v>
      </c>
      <c r="C248" s="81" t="s">
        <v>246</v>
      </c>
      <c r="D248" s="81" t="s">
        <v>247</v>
      </c>
      <c r="E248" s="78" t="s">
        <v>230</v>
      </c>
      <c r="F248" s="78" t="s">
        <v>166</v>
      </c>
      <c r="G248" s="78" t="s">
        <v>166</v>
      </c>
      <c r="H248" s="86">
        <v>1456000</v>
      </c>
      <c r="I248" s="72">
        <v>0</v>
      </c>
      <c r="J248" s="75">
        <v>41129</v>
      </c>
      <c r="K248" s="75">
        <v>41144</v>
      </c>
      <c r="L248" s="71" t="e">
        <f>#N/A</f>
        <v>#N/A</v>
      </c>
      <c r="M248" s="81">
        <v>2921</v>
      </c>
      <c r="N248" s="72" t="e">
        <f>#N/A</f>
        <v>#N/A</v>
      </c>
      <c r="O248" s="73">
        <v>1456000</v>
      </c>
      <c r="P248" s="74" t="e">
        <f>#N/A</f>
        <v>#N/A</v>
      </c>
      <c r="Q248" s="75">
        <v>41243</v>
      </c>
      <c r="R248" s="76" t="e">
        <f>#N/A</f>
        <v>#N/A</v>
      </c>
    </row>
    <row r="249" spans="1:18" hidden="1">
      <c r="A249" s="67" t="e">
        <f>#N/A</f>
        <v>#N/A</v>
      </c>
      <c r="B249" s="85">
        <v>18932863</v>
      </c>
      <c r="C249" s="81" t="s">
        <v>289</v>
      </c>
      <c r="D249" s="61" t="s">
        <v>290</v>
      </c>
      <c r="E249" s="81" t="s">
        <v>291</v>
      </c>
      <c r="F249" s="89" t="s">
        <v>281</v>
      </c>
      <c r="G249" s="89" t="s">
        <v>281</v>
      </c>
      <c r="H249" s="86">
        <v>35540000</v>
      </c>
      <c r="I249" s="72">
        <v>0</v>
      </c>
      <c r="J249" s="75">
        <v>40551</v>
      </c>
      <c r="K249" s="75">
        <v>41190</v>
      </c>
      <c r="L249" s="71" t="e">
        <f>#N/A</f>
        <v>#N/A</v>
      </c>
      <c r="M249" s="81" t="s">
        <v>287</v>
      </c>
      <c r="N249" s="72" t="e">
        <f>#N/A</f>
        <v>#N/A</v>
      </c>
      <c r="O249" s="73">
        <v>35540000</v>
      </c>
      <c r="P249" s="74" t="e">
        <f>#N/A</f>
        <v>#N/A</v>
      </c>
      <c r="Q249" s="75">
        <v>41243</v>
      </c>
      <c r="R249" s="76" t="e">
        <f>#N/A</f>
        <v>#N/A</v>
      </c>
    </row>
    <row r="250" spans="1:18" hidden="1">
      <c r="A250" s="67" t="e">
        <f>#N/A</f>
        <v>#N/A</v>
      </c>
      <c r="B250" s="85">
        <v>18932863</v>
      </c>
      <c r="C250" s="81" t="s">
        <v>289</v>
      </c>
      <c r="D250" s="61" t="s">
        <v>292</v>
      </c>
      <c r="E250" s="81" t="s">
        <v>291</v>
      </c>
      <c r="F250" s="89" t="s">
        <v>281</v>
      </c>
      <c r="G250" s="89" t="s">
        <v>281</v>
      </c>
      <c r="H250" s="86">
        <v>180000000</v>
      </c>
      <c r="I250" s="72">
        <v>0</v>
      </c>
      <c r="J250" s="75">
        <v>40551</v>
      </c>
      <c r="K250" s="75">
        <v>41190</v>
      </c>
      <c r="L250" s="71" t="e">
        <f>#N/A</f>
        <v>#N/A</v>
      </c>
      <c r="M250" s="81" t="s">
        <v>287</v>
      </c>
      <c r="N250" s="72" t="e">
        <f>#N/A</f>
        <v>#N/A</v>
      </c>
      <c r="O250" s="73">
        <v>180000000</v>
      </c>
      <c r="P250" s="74" t="e">
        <f>#N/A</f>
        <v>#N/A</v>
      </c>
      <c r="Q250" s="75">
        <v>41243</v>
      </c>
      <c r="R250" s="76" t="e">
        <f>#N/A</f>
        <v>#N/A</v>
      </c>
    </row>
    <row r="251" spans="1:18" hidden="1">
      <c r="A251" s="67" t="e">
        <f>#N/A</f>
        <v>#N/A</v>
      </c>
      <c r="B251" s="68">
        <v>1030584224</v>
      </c>
      <c r="C251" s="69" t="s">
        <v>146</v>
      </c>
      <c r="D251" s="14" t="s">
        <v>129</v>
      </c>
      <c r="E251" s="69" t="s">
        <v>119</v>
      </c>
      <c r="F251" s="69" t="s">
        <v>120</v>
      </c>
      <c r="G251" s="69" t="s">
        <v>121</v>
      </c>
      <c r="H251" s="70">
        <v>282800</v>
      </c>
      <c r="I251" s="72">
        <v>0</v>
      </c>
      <c r="J251" s="75">
        <v>41139</v>
      </c>
      <c r="K251" s="75">
        <v>41139</v>
      </c>
      <c r="L251" s="71" t="e">
        <f>#N/A</f>
        <v>#N/A</v>
      </c>
      <c r="M251" s="72" t="s">
        <v>122</v>
      </c>
      <c r="N251" s="72" t="e">
        <f>#N/A</f>
        <v>#N/A</v>
      </c>
      <c r="O251" s="73">
        <v>282800</v>
      </c>
      <c r="P251" s="74" t="e">
        <f>#N/A</f>
        <v>#N/A</v>
      </c>
      <c r="Q251" s="75">
        <v>41243</v>
      </c>
      <c r="R251" s="76" t="e">
        <f>#N/A</f>
        <v>#N/A</v>
      </c>
    </row>
    <row r="252" spans="1:18" hidden="1">
      <c r="A252" s="67" t="e">
        <f>#N/A</f>
        <v>#N/A</v>
      </c>
      <c r="B252" s="77">
        <v>79999050</v>
      </c>
      <c r="C252" s="78" t="s">
        <v>116</v>
      </c>
      <c r="D252" s="78" t="s">
        <v>117</v>
      </c>
      <c r="E252" s="69" t="s">
        <v>118</v>
      </c>
      <c r="F252" s="69" t="s">
        <v>73</v>
      </c>
      <c r="G252" s="69" t="s">
        <v>104</v>
      </c>
      <c r="H252" s="70">
        <v>396160</v>
      </c>
      <c r="I252" s="72">
        <v>0</v>
      </c>
      <c r="J252" s="75">
        <v>41212</v>
      </c>
      <c r="K252" s="75">
        <v>41218</v>
      </c>
      <c r="L252" s="71" t="e">
        <f>#N/A</f>
        <v>#N/A</v>
      </c>
      <c r="M252" s="72" t="s">
        <v>100</v>
      </c>
      <c r="N252" s="72" t="e">
        <f>#N/A</f>
        <v>#N/A</v>
      </c>
      <c r="O252" s="73">
        <v>396160</v>
      </c>
      <c r="P252" s="74" t="e">
        <f>#N/A</f>
        <v>#N/A</v>
      </c>
      <c r="Q252" s="75">
        <v>41243</v>
      </c>
      <c r="R252" s="76" t="e">
        <f>#N/A</f>
        <v>#N/A</v>
      </c>
    </row>
    <row r="253" spans="1:18" hidden="1">
      <c r="A253" s="67" t="e">
        <f>#N/A</f>
        <v>#N/A</v>
      </c>
      <c r="B253" s="77">
        <v>79999050</v>
      </c>
      <c r="C253" s="78" t="s">
        <v>116</v>
      </c>
      <c r="D253" s="78" t="s">
        <v>117</v>
      </c>
      <c r="E253" s="69" t="s">
        <v>119</v>
      </c>
      <c r="F253" s="69" t="s">
        <v>120</v>
      </c>
      <c r="G253" s="69" t="s">
        <v>121</v>
      </c>
      <c r="H253" s="70">
        <v>578785</v>
      </c>
      <c r="I253" s="72">
        <v>0</v>
      </c>
      <c r="J253" s="75">
        <v>41212</v>
      </c>
      <c r="K253" s="75">
        <v>41218</v>
      </c>
      <c r="L253" s="71" t="e">
        <f>#N/A</f>
        <v>#N/A</v>
      </c>
      <c r="M253" s="72" t="s">
        <v>122</v>
      </c>
      <c r="N253" s="72" t="e">
        <f>#N/A</f>
        <v>#N/A</v>
      </c>
      <c r="O253" s="73">
        <v>578785</v>
      </c>
      <c r="P253" s="74" t="e">
        <f>#N/A</f>
        <v>#N/A</v>
      </c>
      <c r="Q253" s="75">
        <v>41243</v>
      </c>
      <c r="R253" s="76" t="e">
        <f>#N/A</f>
        <v>#N/A</v>
      </c>
    </row>
    <row r="254" spans="1:18">
      <c r="O254" s="101">
        <f>SUBTOTAL(9,O2:O253)</f>
        <v>21843341</v>
      </c>
    </row>
    <row r="255" spans="1:18">
      <c r="O255" s="100">
        <f>SUM(O2:O254)</f>
        <v>1735708103.5599999</v>
      </c>
      <c r="P255" s="100" t="e">
        <f>+O255-'MAYOR 90 DIAS'!#REF!</f>
        <v>#REF!</v>
      </c>
    </row>
  </sheetData>
  <autoFilter ref="A1:R253">
    <filterColumn colId="2">
      <filters>
        <filter val="Romeflex S.A.S."/>
      </filters>
    </filterColumn>
    <sortState ref="A2:R253">
      <sortCondition ref="C2:C253"/>
    </sortState>
  </autoFilter>
  <phoneticPr fontId="0" type="noConversion"/>
  <pageMargins left="0.75" right="0.75" top="1" bottom="1"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4">
    <tabColor rgb="FF92D050"/>
  </sheetPr>
  <dimension ref="A1:IE224"/>
  <sheetViews>
    <sheetView showGridLines="0" zoomScaleNormal="100" zoomScaleSheetLayoutView="80" zoomScalePageLayoutView="84" workbookViewId="0">
      <pane ySplit="6" topLeftCell="A183" activePane="bottomLeft" state="frozen"/>
      <selection pane="bottomLeft" activeCell="D198" sqref="D198"/>
    </sheetView>
  </sheetViews>
  <sheetFormatPr baseColWidth="10" defaultColWidth="11.42578125" defaultRowHeight="12.75"/>
  <cols>
    <col min="1" max="1" width="5.7109375" style="556" customWidth="1"/>
    <col min="2" max="2" width="14" style="609" customWidth="1"/>
    <col min="3" max="3" width="37.140625" style="582" customWidth="1"/>
    <col min="4" max="4" width="29.28515625" style="547" customWidth="1"/>
    <col min="5" max="5" width="13" style="564" customWidth="1"/>
    <col min="6" max="6" width="15.42578125" style="556" customWidth="1"/>
    <col min="7" max="7" width="13.28515625" style="564" customWidth="1"/>
    <col min="8" max="8" width="18.28515625" style="556" bestFit="1" customWidth="1"/>
    <col min="9" max="9" width="12.42578125" style="633" bestFit="1" customWidth="1"/>
    <col min="10" max="10" width="16.7109375" style="623" customWidth="1"/>
    <col min="11" max="11" width="12" style="547" bestFit="1" customWidth="1"/>
    <col min="12" max="12" width="12.140625" style="547" bestFit="1" customWidth="1"/>
    <col min="13" max="13" width="13.85546875" style="547" bestFit="1" customWidth="1"/>
    <col min="14" max="14" width="11.42578125" style="547"/>
    <col min="15" max="15" width="17.7109375" style="547" bestFit="1" customWidth="1"/>
    <col min="16" max="16384" width="11.42578125" style="547"/>
  </cols>
  <sheetData>
    <row r="1" spans="1:239">
      <c r="A1" s="1278" t="str">
        <f>+'DISPONIBLE Bo'!A1:F1</f>
        <v>LA NOTA COLOMBIA SAS</v>
      </c>
      <c r="B1" s="1278"/>
      <c r="C1" s="1278"/>
      <c r="D1" s="1278"/>
      <c r="E1" s="1278"/>
      <c r="F1" s="1278"/>
      <c r="G1" s="1278"/>
      <c r="H1" s="1278"/>
      <c r="I1" s="1278"/>
      <c r="J1" s="1278"/>
    </row>
    <row r="2" spans="1:239">
      <c r="A2" s="1279" t="str">
        <f>+'DISPONIBLE Bo'!A2:F2</f>
        <v>NIT 901233167-1</v>
      </c>
      <c r="B2" s="1279"/>
      <c r="C2" s="1279"/>
      <c r="D2" s="1279"/>
      <c r="E2" s="1279"/>
      <c r="F2" s="1279"/>
      <c r="G2" s="1279"/>
      <c r="H2" s="1279"/>
      <c r="I2" s="1279"/>
      <c r="J2" s="1279"/>
    </row>
    <row r="3" spans="1:239">
      <c r="A3" s="611"/>
      <c r="B3" s="612"/>
      <c r="C3" s="1067"/>
      <c r="D3" s="1068"/>
      <c r="E3" s="1007"/>
      <c r="F3" s="614"/>
      <c r="G3" s="613"/>
      <c r="H3" s="614"/>
      <c r="I3" s="619"/>
      <c r="J3" s="606"/>
    </row>
    <row r="4" spans="1:239">
      <c r="A4" s="1271" t="s">
        <v>595</v>
      </c>
      <c r="B4" s="1271"/>
      <c r="C4" s="1271"/>
      <c r="D4" s="1271"/>
      <c r="E4" s="1271"/>
      <c r="F4" s="1271"/>
      <c r="G4" s="1271"/>
      <c r="H4" s="1271"/>
      <c r="I4" s="1271"/>
      <c r="J4" s="1271"/>
    </row>
    <row r="5" spans="1:239">
      <c r="A5" s="548"/>
      <c r="B5" s="601"/>
      <c r="C5" s="549"/>
      <c r="D5" s="550"/>
      <c r="E5" s="551"/>
      <c r="F5" s="548"/>
      <c r="G5" s="551"/>
      <c r="H5" s="552"/>
      <c r="I5" s="620"/>
      <c r="J5" s="1003" t="str">
        <f>+'DISPONIBLE Bo'!F5</f>
        <v>Corte al 15 de Octubre de 2024</v>
      </c>
    </row>
    <row r="6" spans="1:239" s="556" customFormat="1" ht="25.5">
      <c r="A6" s="540" t="s">
        <v>364</v>
      </c>
      <c r="B6" s="602" t="s">
        <v>376</v>
      </c>
      <c r="C6" s="1061" t="s">
        <v>461</v>
      </c>
      <c r="D6" s="1061" t="s">
        <v>573</v>
      </c>
      <c r="E6" s="1061" t="s">
        <v>462</v>
      </c>
      <c r="F6" s="554" t="s">
        <v>575</v>
      </c>
      <c r="G6" s="553" t="s">
        <v>571</v>
      </c>
      <c r="H6" s="555" t="s">
        <v>463</v>
      </c>
      <c r="I6" s="621" t="s">
        <v>43</v>
      </c>
      <c r="J6" s="622" t="s">
        <v>585</v>
      </c>
      <c r="K6" s="548"/>
      <c r="L6" s="548"/>
      <c r="M6" s="548"/>
      <c r="N6" s="548"/>
      <c r="O6" s="548"/>
      <c r="P6" s="548"/>
      <c r="Q6" s="548"/>
      <c r="R6" s="548"/>
      <c r="S6" s="548"/>
      <c r="T6" s="548"/>
      <c r="U6" s="548"/>
      <c r="V6" s="548"/>
      <c r="W6" s="548"/>
      <c r="X6" s="548"/>
      <c r="Y6" s="548"/>
      <c r="Z6" s="548"/>
      <c r="AA6" s="548"/>
      <c r="AB6" s="548"/>
      <c r="AC6" s="548"/>
      <c r="AD6" s="548"/>
      <c r="AE6" s="548"/>
      <c r="AF6" s="548"/>
      <c r="AG6" s="548"/>
      <c r="AH6" s="548"/>
      <c r="AI6" s="548"/>
      <c r="AJ6" s="548"/>
      <c r="AK6" s="548"/>
      <c r="AL6" s="548"/>
      <c r="AM6" s="548"/>
      <c r="AN6" s="548"/>
      <c r="AO6" s="548"/>
      <c r="AP6" s="548"/>
      <c r="AQ6" s="548"/>
      <c r="AR6" s="548"/>
      <c r="AS6" s="548"/>
      <c r="AT6" s="548"/>
      <c r="AU6" s="548"/>
      <c r="AV6" s="548"/>
      <c r="AW6" s="548"/>
      <c r="AX6" s="548"/>
      <c r="AY6" s="548"/>
      <c r="AZ6" s="548"/>
      <c r="BA6" s="548"/>
      <c r="BB6" s="548"/>
      <c r="BC6" s="548"/>
      <c r="BD6" s="548"/>
      <c r="BE6" s="548"/>
      <c r="BF6" s="548"/>
      <c r="BG6" s="548"/>
      <c r="BH6" s="548"/>
      <c r="BI6" s="548"/>
      <c r="BJ6" s="548"/>
      <c r="BK6" s="548"/>
      <c r="BL6" s="548"/>
      <c r="BM6" s="548"/>
      <c r="BN6" s="548"/>
      <c r="BO6" s="548"/>
      <c r="BP6" s="548"/>
      <c r="BQ6" s="548"/>
      <c r="BR6" s="548"/>
      <c r="BS6" s="548"/>
      <c r="BT6" s="548"/>
      <c r="BU6" s="548"/>
      <c r="BV6" s="548"/>
      <c r="BW6" s="548"/>
      <c r="BX6" s="548"/>
      <c r="BY6" s="548"/>
      <c r="BZ6" s="548"/>
      <c r="CA6" s="548"/>
      <c r="CB6" s="548"/>
      <c r="CC6" s="548"/>
      <c r="CD6" s="548"/>
      <c r="CE6" s="548"/>
      <c r="CF6" s="548"/>
      <c r="CG6" s="548"/>
      <c r="CH6" s="548"/>
      <c r="CI6" s="548"/>
      <c r="CJ6" s="548"/>
      <c r="CK6" s="548"/>
      <c r="CL6" s="548"/>
      <c r="CM6" s="548"/>
      <c r="CN6" s="548"/>
      <c r="CO6" s="548"/>
      <c r="CP6" s="548"/>
      <c r="CQ6" s="548"/>
      <c r="CR6" s="548"/>
      <c r="CS6" s="548"/>
      <c r="CT6" s="548"/>
      <c r="CU6" s="548"/>
      <c r="CV6" s="548"/>
      <c r="CW6" s="548"/>
      <c r="CX6" s="548"/>
      <c r="CY6" s="548"/>
      <c r="CZ6" s="548"/>
      <c r="DA6" s="548"/>
      <c r="DB6" s="548"/>
      <c r="DC6" s="548"/>
      <c r="DD6" s="548"/>
      <c r="DE6" s="548"/>
      <c r="DF6" s="548"/>
      <c r="DG6" s="548"/>
      <c r="DH6" s="548"/>
      <c r="DI6" s="548"/>
      <c r="DJ6" s="548"/>
      <c r="DK6" s="548"/>
      <c r="DL6" s="548"/>
      <c r="DM6" s="548"/>
      <c r="DN6" s="548"/>
      <c r="DO6" s="548"/>
      <c r="DP6" s="548"/>
      <c r="DQ6" s="548"/>
      <c r="DR6" s="548"/>
      <c r="DS6" s="548"/>
      <c r="DT6" s="548"/>
      <c r="DU6" s="548"/>
      <c r="DV6" s="548"/>
      <c r="DW6" s="548"/>
      <c r="DX6" s="548"/>
      <c r="DY6" s="548"/>
      <c r="DZ6" s="548"/>
      <c r="EA6" s="548"/>
      <c r="EB6" s="548"/>
      <c r="EC6" s="548"/>
      <c r="ED6" s="548"/>
      <c r="EE6" s="548"/>
      <c r="EF6" s="548"/>
      <c r="EG6" s="548"/>
      <c r="EH6" s="548"/>
      <c r="EI6" s="548"/>
      <c r="EJ6" s="548"/>
      <c r="EK6" s="548"/>
      <c r="EL6" s="548"/>
      <c r="EM6" s="548"/>
      <c r="EN6" s="548"/>
      <c r="EO6" s="548"/>
      <c r="EP6" s="548"/>
      <c r="EQ6" s="548"/>
      <c r="ER6" s="548"/>
      <c r="ES6" s="548"/>
      <c r="ET6" s="548"/>
      <c r="EU6" s="548"/>
      <c r="EV6" s="548"/>
      <c r="EW6" s="548"/>
      <c r="EX6" s="548"/>
      <c r="EY6" s="548"/>
      <c r="EZ6" s="548"/>
      <c r="FA6" s="548"/>
      <c r="FB6" s="548"/>
      <c r="FC6" s="548"/>
      <c r="FD6" s="548"/>
      <c r="FE6" s="548"/>
      <c r="FF6" s="548"/>
      <c r="FG6" s="548"/>
      <c r="FH6" s="548"/>
      <c r="FI6" s="548"/>
      <c r="FJ6" s="548"/>
      <c r="FK6" s="548"/>
      <c r="FL6" s="548"/>
      <c r="FM6" s="548"/>
      <c r="FN6" s="548"/>
      <c r="FO6" s="548"/>
      <c r="FP6" s="548"/>
      <c r="FQ6" s="548"/>
      <c r="FR6" s="548"/>
      <c r="FS6" s="548"/>
      <c r="FT6" s="548"/>
      <c r="FU6" s="548"/>
      <c r="FV6" s="548"/>
      <c r="FW6" s="548"/>
      <c r="FX6" s="548"/>
      <c r="FY6" s="548"/>
      <c r="FZ6" s="548"/>
      <c r="GA6" s="548"/>
      <c r="GB6" s="548"/>
      <c r="GC6" s="548"/>
      <c r="GD6" s="548"/>
      <c r="GE6" s="548"/>
      <c r="GF6" s="548"/>
      <c r="GG6" s="548"/>
      <c r="GH6" s="548"/>
      <c r="GI6" s="548"/>
      <c r="GJ6" s="548"/>
      <c r="GK6" s="548"/>
      <c r="GL6" s="548"/>
      <c r="GM6" s="548"/>
      <c r="GN6" s="548"/>
      <c r="GO6" s="548"/>
      <c r="GP6" s="548"/>
      <c r="GQ6" s="548"/>
      <c r="GR6" s="548"/>
      <c r="GS6" s="548"/>
      <c r="GT6" s="548"/>
      <c r="GU6" s="548"/>
      <c r="GV6" s="548"/>
      <c r="GW6" s="548"/>
      <c r="GX6" s="548"/>
      <c r="GY6" s="548"/>
      <c r="GZ6" s="548"/>
      <c r="HA6" s="548"/>
      <c r="HB6" s="548"/>
      <c r="HC6" s="548"/>
      <c r="HD6" s="548"/>
      <c r="HE6" s="548"/>
      <c r="HF6" s="548"/>
      <c r="HG6" s="548"/>
      <c r="HH6" s="548"/>
      <c r="HI6" s="548"/>
      <c r="HJ6" s="548"/>
      <c r="HK6" s="548"/>
      <c r="HL6" s="548"/>
      <c r="HM6" s="548"/>
      <c r="HN6" s="548"/>
      <c r="HO6" s="548"/>
      <c r="HP6" s="548"/>
      <c r="HQ6" s="548"/>
      <c r="HR6" s="548"/>
      <c r="HS6" s="548"/>
      <c r="HT6" s="548"/>
      <c r="HU6" s="548"/>
      <c r="HV6" s="548"/>
      <c r="HW6" s="548"/>
      <c r="HX6" s="548"/>
      <c r="HY6" s="548"/>
      <c r="HZ6" s="548"/>
      <c r="IA6" s="548"/>
      <c r="IB6" s="548"/>
      <c r="IC6" s="548"/>
      <c r="ID6" s="548"/>
      <c r="IE6" s="548"/>
    </row>
    <row r="7" spans="1:239">
      <c r="A7" s="986">
        <v>1</v>
      </c>
      <c r="B7" s="993">
        <v>1090392288</v>
      </c>
      <c r="C7" s="1062" t="s">
        <v>1658</v>
      </c>
      <c r="D7" s="1069" t="s">
        <v>1482</v>
      </c>
      <c r="E7" s="1069" t="s">
        <v>612</v>
      </c>
      <c r="F7" s="681">
        <v>45436</v>
      </c>
      <c r="G7" s="994">
        <v>45467</v>
      </c>
      <c r="H7" s="521" t="s">
        <v>1659</v>
      </c>
      <c r="I7" s="617">
        <v>202200</v>
      </c>
      <c r="J7" s="988">
        <f>+I7</f>
        <v>202200</v>
      </c>
    </row>
    <row r="8" spans="1:239">
      <c r="A8" s="986">
        <f>+A7+1</f>
        <v>2</v>
      </c>
      <c r="B8" s="993">
        <v>900843898</v>
      </c>
      <c r="C8" s="1062" t="s">
        <v>944</v>
      </c>
      <c r="D8" s="1069" t="s">
        <v>1318</v>
      </c>
      <c r="E8" s="1069" t="s">
        <v>416</v>
      </c>
      <c r="F8" s="994">
        <v>45567</v>
      </c>
      <c r="G8" s="994">
        <v>45574</v>
      </c>
      <c r="H8" s="994" t="s">
        <v>2314</v>
      </c>
      <c r="I8" s="1141">
        <v>1457263.17</v>
      </c>
      <c r="J8" s="1280">
        <f>SUM(I8:I186)</f>
        <v>10266755.15</v>
      </c>
    </row>
    <row r="9" spans="1:239">
      <c r="A9" s="986">
        <f t="shared" ref="A9:A72" si="0">+A8+1</f>
        <v>3</v>
      </c>
      <c r="B9" s="993">
        <v>900843898</v>
      </c>
      <c r="C9" s="1062" t="s">
        <v>944</v>
      </c>
      <c r="D9" s="1069" t="s">
        <v>1318</v>
      </c>
      <c r="E9" s="1069" t="s">
        <v>416</v>
      </c>
      <c r="F9" s="994">
        <v>45569</v>
      </c>
      <c r="G9" s="994">
        <v>45574</v>
      </c>
      <c r="H9" s="994" t="s">
        <v>2315</v>
      </c>
      <c r="I9" s="1141">
        <v>147500</v>
      </c>
      <c r="J9" s="1280"/>
    </row>
    <row r="10" spans="1:239">
      <c r="A10" s="986">
        <f t="shared" si="0"/>
        <v>4</v>
      </c>
      <c r="B10" s="993">
        <v>900843898</v>
      </c>
      <c r="C10" s="1062" t="s">
        <v>944</v>
      </c>
      <c r="D10" s="1069" t="s">
        <v>1318</v>
      </c>
      <c r="E10" s="1069" t="s">
        <v>416</v>
      </c>
      <c r="F10" s="994">
        <v>45570</v>
      </c>
      <c r="G10" s="994">
        <v>45574</v>
      </c>
      <c r="H10" s="994" t="s">
        <v>2316</v>
      </c>
      <c r="I10" s="1141">
        <v>19900</v>
      </c>
      <c r="J10" s="1280"/>
    </row>
    <row r="11" spans="1:239">
      <c r="A11" s="986">
        <f t="shared" si="0"/>
        <v>5</v>
      </c>
      <c r="B11" s="993">
        <v>900843898</v>
      </c>
      <c r="C11" s="1062" t="s">
        <v>944</v>
      </c>
      <c r="D11" s="1069" t="s">
        <v>1318</v>
      </c>
      <c r="E11" s="1069" t="s">
        <v>416</v>
      </c>
      <c r="F11" s="994">
        <v>45570</v>
      </c>
      <c r="G11" s="994">
        <v>45574</v>
      </c>
      <c r="H11" s="994" t="s">
        <v>2317</v>
      </c>
      <c r="I11" s="1141">
        <v>21900</v>
      </c>
      <c r="J11" s="1280"/>
    </row>
    <row r="12" spans="1:239">
      <c r="A12" s="986">
        <f t="shared" si="0"/>
        <v>6</v>
      </c>
      <c r="B12" s="993">
        <v>900843898</v>
      </c>
      <c r="C12" s="1062" t="s">
        <v>944</v>
      </c>
      <c r="D12" s="1069" t="s">
        <v>1318</v>
      </c>
      <c r="E12" s="1069" t="s">
        <v>416</v>
      </c>
      <c r="F12" s="994">
        <v>45570</v>
      </c>
      <c r="G12" s="994">
        <v>45574</v>
      </c>
      <c r="H12" s="994" t="s">
        <v>2318</v>
      </c>
      <c r="I12" s="1141">
        <v>21901</v>
      </c>
      <c r="J12" s="1280"/>
    </row>
    <row r="13" spans="1:239">
      <c r="A13" s="986">
        <f t="shared" si="0"/>
        <v>7</v>
      </c>
      <c r="B13" s="993">
        <v>900843898</v>
      </c>
      <c r="C13" s="1062" t="s">
        <v>944</v>
      </c>
      <c r="D13" s="1069" t="s">
        <v>1318</v>
      </c>
      <c r="E13" s="1069" t="s">
        <v>416</v>
      </c>
      <c r="F13" s="994">
        <v>45570</v>
      </c>
      <c r="G13" s="994">
        <v>45574</v>
      </c>
      <c r="H13" s="994" t="s">
        <v>2319</v>
      </c>
      <c r="I13" s="1141">
        <v>24901</v>
      </c>
      <c r="J13" s="1280"/>
    </row>
    <row r="14" spans="1:239">
      <c r="A14" s="986">
        <f t="shared" si="0"/>
        <v>8</v>
      </c>
      <c r="B14" s="993">
        <v>900843898</v>
      </c>
      <c r="C14" s="1062" t="s">
        <v>944</v>
      </c>
      <c r="D14" s="1069" t="s">
        <v>1318</v>
      </c>
      <c r="E14" s="1069" t="s">
        <v>416</v>
      </c>
      <c r="F14" s="994">
        <v>45570</v>
      </c>
      <c r="G14" s="994">
        <v>45574</v>
      </c>
      <c r="H14" s="994" t="s">
        <v>2320</v>
      </c>
      <c r="I14" s="1141">
        <v>26400</v>
      </c>
      <c r="J14" s="1280"/>
    </row>
    <row r="15" spans="1:239">
      <c r="A15" s="986">
        <f t="shared" si="0"/>
        <v>9</v>
      </c>
      <c r="B15" s="993">
        <v>900843898</v>
      </c>
      <c r="C15" s="1062" t="s">
        <v>944</v>
      </c>
      <c r="D15" s="1069" t="s">
        <v>1318</v>
      </c>
      <c r="E15" s="1069" t="s">
        <v>416</v>
      </c>
      <c r="F15" s="994">
        <v>45570</v>
      </c>
      <c r="G15" s="994">
        <v>45574</v>
      </c>
      <c r="H15" s="994" t="s">
        <v>2321</v>
      </c>
      <c r="I15" s="1141">
        <v>29900</v>
      </c>
      <c r="J15" s="1280"/>
    </row>
    <row r="16" spans="1:239">
      <c r="A16" s="986">
        <f t="shared" si="0"/>
        <v>10</v>
      </c>
      <c r="B16" s="993">
        <v>900843898</v>
      </c>
      <c r="C16" s="1062" t="s">
        <v>944</v>
      </c>
      <c r="D16" s="1069" t="s">
        <v>1318</v>
      </c>
      <c r="E16" s="1069" t="s">
        <v>416</v>
      </c>
      <c r="F16" s="994">
        <v>45570</v>
      </c>
      <c r="G16" s="994">
        <v>45574</v>
      </c>
      <c r="H16" s="994" t="s">
        <v>2322</v>
      </c>
      <c r="I16" s="1141">
        <v>32800</v>
      </c>
      <c r="J16" s="1280"/>
    </row>
    <row r="17" spans="1:10">
      <c r="A17" s="986">
        <f t="shared" si="0"/>
        <v>11</v>
      </c>
      <c r="B17" s="993">
        <v>900843898</v>
      </c>
      <c r="C17" s="1062" t="s">
        <v>944</v>
      </c>
      <c r="D17" s="1069" t="s">
        <v>1318</v>
      </c>
      <c r="E17" s="1069" t="s">
        <v>416</v>
      </c>
      <c r="F17" s="994">
        <v>45570</v>
      </c>
      <c r="G17" s="994">
        <v>45574</v>
      </c>
      <c r="H17" s="994" t="s">
        <v>2323</v>
      </c>
      <c r="I17" s="1141">
        <v>38800</v>
      </c>
      <c r="J17" s="1280"/>
    </row>
    <row r="18" spans="1:10">
      <c r="A18" s="986">
        <f t="shared" si="0"/>
        <v>12</v>
      </c>
      <c r="B18" s="993">
        <v>900843898</v>
      </c>
      <c r="C18" s="1062" t="s">
        <v>944</v>
      </c>
      <c r="D18" s="1069" t="s">
        <v>1318</v>
      </c>
      <c r="E18" s="1069" t="s">
        <v>416</v>
      </c>
      <c r="F18" s="994">
        <v>45570</v>
      </c>
      <c r="G18" s="994">
        <v>45574</v>
      </c>
      <c r="H18" s="994" t="s">
        <v>2324</v>
      </c>
      <c r="I18" s="1141">
        <v>39800</v>
      </c>
      <c r="J18" s="1280"/>
    </row>
    <row r="19" spans="1:10">
      <c r="A19" s="986">
        <f t="shared" si="0"/>
        <v>13</v>
      </c>
      <c r="B19" s="993">
        <v>900843898</v>
      </c>
      <c r="C19" s="1062" t="s">
        <v>944</v>
      </c>
      <c r="D19" s="1069" t="s">
        <v>1318</v>
      </c>
      <c r="E19" s="1069" t="s">
        <v>416</v>
      </c>
      <c r="F19" s="994">
        <v>45570</v>
      </c>
      <c r="G19" s="994">
        <v>45574</v>
      </c>
      <c r="H19" s="994" t="s">
        <v>2325</v>
      </c>
      <c r="I19" s="1141">
        <v>41801</v>
      </c>
      <c r="J19" s="1280"/>
    </row>
    <row r="20" spans="1:10">
      <c r="A20" s="986">
        <f t="shared" si="0"/>
        <v>14</v>
      </c>
      <c r="B20" s="993">
        <v>900843898</v>
      </c>
      <c r="C20" s="1062" t="s">
        <v>944</v>
      </c>
      <c r="D20" s="1069" t="s">
        <v>1318</v>
      </c>
      <c r="E20" s="1069" t="s">
        <v>416</v>
      </c>
      <c r="F20" s="994">
        <v>45570</v>
      </c>
      <c r="G20" s="994">
        <v>45574</v>
      </c>
      <c r="H20" s="994" t="s">
        <v>2326</v>
      </c>
      <c r="I20" s="1141">
        <v>46900</v>
      </c>
      <c r="J20" s="1280"/>
    </row>
    <row r="21" spans="1:10">
      <c r="A21" s="986">
        <f t="shared" si="0"/>
        <v>15</v>
      </c>
      <c r="B21" s="993">
        <v>900843898</v>
      </c>
      <c r="C21" s="1062" t="s">
        <v>944</v>
      </c>
      <c r="D21" s="1069" t="s">
        <v>1318</v>
      </c>
      <c r="E21" s="1069" t="s">
        <v>416</v>
      </c>
      <c r="F21" s="994">
        <v>45570</v>
      </c>
      <c r="G21" s="994">
        <v>45574</v>
      </c>
      <c r="H21" s="994" t="s">
        <v>2327</v>
      </c>
      <c r="I21" s="1141">
        <v>50700</v>
      </c>
      <c r="J21" s="1280"/>
    </row>
    <row r="22" spans="1:10">
      <c r="A22" s="986">
        <f t="shared" si="0"/>
        <v>16</v>
      </c>
      <c r="B22" s="993">
        <v>900843898</v>
      </c>
      <c r="C22" s="1062" t="s">
        <v>944</v>
      </c>
      <c r="D22" s="1069" t="s">
        <v>1318</v>
      </c>
      <c r="E22" s="1069" t="s">
        <v>416</v>
      </c>
      <c r="F22" s="994">
        <v>45570</v>
      </c>
      <c r="G22" s="994">
        <v>45574</v>
      </c>
      <c r="H22" s="994" t="s">
        <v>2328</v>
      </c>
      <c r="I22" s="1141">
        <v>55700</v>
      </c>
      <c r="J22" s="1280"/>
    </row>
    <row r="23" spans="1:10">
      <c r="A23" s="986">
        <f t="shared" si="0"/>
        <v>17</v>
      </c>
      <c r="B23" s="993">
        <v>900843898</v>
      </c>
      <c r="C23" s="1062" t="s">
        <v>944</v>
      </c>
      <c r="D23" s="1069" t="s">
        <v>1318</v>
      </c>
      <c r="E23" s="1069" t="s">
        <v>416</v>
      </c>
      <c r="F23" s="994">
        <v>45570</v>
      </c>
      <c r="G23" s="994">
        <v>45574</v>
      </c>
      <c r="H23" s="994" t="s">
        <v>2329</v>
      </c>
      <c r="I23" s="1141">
        <v>61700</v>
      </c>
      <c r="J23" s="1280"/>
    </row>
    <row r="24" spans="1:10">
      <c r="A24" s="986">
        <f t="shared" si="0"/>
        <v>18</v>
      </c>
      <c r="B24" s="993">
        <v>900843898</v>
      </c>
      <c r="C24" s="1062" t="s">
        <v>944</v>
      </c>
      <c r="D24" s="1069" t="s">
        <v>1318</v>
      </c>
      <c r="E24" s="1069" t="s">
        <v>416</v>
      </c>
      <c r="F24" s="994">
        <v>45570</v>
      </c>
      <c r="G24" s="994">
        <v>45574</v>
      </c>
      <c r="H24" s="994" t="s">
        <v>2330</v>
      </c>
      <c r="I24" s="1141">
        <v>84800</v>
      </c>
      <c r="J24" s="1280"/>
    </row>
    <row r="25" spans="1:10">
      <c r="A25" s="986">
        <f t="shared" si="0"/>
        <v>19</v>
      </c>
      <c r="B25" s="993">
        <v>900843898</v>
      </c>
      <c r="C25" s="1062" t="s">
        <v>944</v>
      </c>
      <c r="D25" s="1069" t="s">
        <v>1318</v>
      </c>
      <c r="E25" s="1069" t="s">
        <v>416</v>
      </c>
      <c r="F25" s="994">
        <v>45570</v>
      </c>
      <c r="G25" s="994">
        <v>45574</v>
      </c>
      <c r="H25" s="994" t="s">
        <v>2331</v>
      </c>
      <c r="I25" s="1141">
        <v>89700</v>
      </c>
      <c r="J25" s="1280"/>
    </row>
    <row r="26" spans="1:10">
      <c r="A26" s="986">
        <f t="shared" si="0"/>
        <v>20</v>
      </c>
      <c r="B26" s="993">
        <v>900843898</v>
      </c>
      <c r="C26" s="1062" t="s">
        <v>944</v>
      </c>
      <c r="D26" s="1069" t="s">
        <v>1318</v>
      </c>
      <c r="E26" s="1069" t="s">
        <v>416</v>
      </c>
      <c r="F26" s="994">
        <v>45570</v>
      </c>
      <c r="G26" s="994">
        <v>45574</v>
      </c>
      <c r="H26" s="994" t="s">
        <v>2332</v>
      </c>
      <c r="I26" s="1141">
        <v>90700</v>
      </c>
      <c r="J26" s="1280"/>
    </row>
    <row r="27" spans="1:10">
      <c r="A27" s="986">
        <f t="shared" si="0"/>
        <v>21</v>
      </c>
      <c r="B27" s="993">
        <v>900843898</v>
      </c>
      <c r="C27" s="1062" t="s">
        <v>944</v>
      </c>
      <c r="D27" s="1069" t="s">
        <v>1318</v>
      </c>
      <c r="E27" s="1069" t="s">
        <v>416</v>
      </c>
      <c r="F27" s="994">
        <v>45571</v>
      </c>
      <c r="G27" s="994">
        <v>45574</v>
      </c>
      <c r="H27" s="994" t="s">
        <v>2333</v>
      </c>
      <c r="I27" s="1141">
        <v>19900</v>
      </c>
      <c r="J27" s="1280"/>
    </row>
    <row r="28" spans="1:10">
      <c r="A28" s="986">
        <f t="shared" si="0"/>
        <v>22</v>
      </c>
      <c r="B28" s="993">
        <v>900843898</v>
      </c>
      <c r="C28" s="1062" t="s">
        <v>944</v>
      </c>
      <c r="D28" s="1069" t="s">
        <v>1318</v>
      </c>
      <c r="E28" s="1069" t="s">
        <v>416</v>
      </c>
      <c r="F28" s="994">
        <v>45571</v>
      </c>
      <c r="G28" s="994">
        <v>45574</v>
      </c>
      <c r="H28" s="994" t="s">
        <v>2334</v>
      </c>
      <c r="I28" s="1141">
        <v>19900</v>
      </c>
      <c r="J28" s="1280"/>
    </row>
    <row r="29" spans="1:10">
      <c r="A29" s="986">
        <f t="shared" si="0"/>
        <v>23</v>
      </c>
      <c r="B29" s="993">
        <v>900843898</v>
      </c>
      <c r="C29" s="1062" t="s">
        <v>944</v>
      </c>
      <c r="D29" s="1069" t="s">
        <v>1318</v>
      </c>
      <c r="E29" s="1069" t="s">
        <v>416</v>
      </c>
      <c r="F29" s="994">
        <v>45571</v>
      </c>
      <c r="G29" s="994">
        <v>45574</v>
      </c>
      <c r="H29" s="994" t="s">
        <v>2335</v>
      </c>
      <c r="I29" s="1141">
        <v>24901</v>
      </c>
      <c r="J29" s="1280"/>
    </row>
    <row r="30" spans="1:10">
      <c r="A30" s="986">
        <f t="shared" si="0"/>
        <v>24</v>
      </c>
      <c r="B30" s="993">
        <v>900843898</v>
      </c>
      <c r="C30" s="1062" t="s">
        <v>944</v>
      </c>
      <c r="D30" s="1069" t="s">
        <v>1318</v>
      </c>
      <c r="E30" s="1069" t="s">
        <v>416</v>
      </c>
      <c r="F30" s="994">
        <v>45571</v>
      </c>
      <c r="G30" s="994">
        <v>45574</v>
      </c>
      <c r="H30" s="994" t="s">
        <v>2336</v>
      </c>
      <c r="I30" s="1141">
        <v>25800</v>
      </c>
      <c r="J30" s="1280"/>
    </row>
    <row r="31" spans="1:10">
      <c r="A31" s="986">
        <f t="shared" si="0"/>
        <v>25</v>
      </c>
      <c r="B31" s="993">
        <v>900843898</v>
      </c>
      <c r="C31" s="1062" t="s">
        <v>944</v>
      </c>
      <c r="D31" s="1069" t="s">
        <v>1318</v>
      </c>
      <c r="E31" s="1069" t="s">
        <v>416</v>
      </c>
      <c r="F31" s="994">
        <v>45571</v>
      </c>
      <c r="G31" s="994">
        <v>45574</v>
      </c>
      <c r="H31" s="994" t="s">
        <v>2337</v>
      </c>
      <c r="I31" s="1141">
        <v>25800</v>
      </c>
      <c r="J31" s="1280"/>
    </row>
    <row r="32" spans="1:10">
      <c r="A32" s="986">
        <f t="shared" si="0"/>
        <v>26</v>
      </c>
      <c r="B32" s="993">
        <v>900843898</v>
      </c>
      <c r="C32" s="1062" t="s">
        <v>944</v>
      </c>
      <c r="D32" s="1069" t="s">
        <v>1318</v>
      </c>
      <c r="E32" s="1069" t="s">
        <v>416</v>
      </c>
      <c r="F32" s="994">
        <v>45571</v>
      </c>
      <c r="G32" s="994">
        <v>45574</v>
      </c>
      <c r="H32" s="994" t="s">
        <v>2338</v>
      </c>
      <c r="I32" s="1141">
        <v>26800</v>
      </c>
      <c r="J32" s="1280"/>
    </row>
    <row r="33" spans="1:10">
      <c r="A33" s="986">
        <f t="shared" si="0"/>
        <v>27</v>
      </c>
      <c r="B33" s="993">
        <v>900843898</v>
      </c>
      <c r="C33" s="1062" t="s">
        <v>944</v>
      </c>
      <c r="D33" s="1069" t="s">
        <v>1318</v>
      </c>
      <c r="E33" s="1069" t="s">
        <v>416</v>
      </c>
      <c r="F33" s="994">
        <v>45571</v>
      </c>
      <c r="G33" s="994">
        <v>45574</v>
      </c>
      <c r="H33" s="994" t="s">
        <v>2339</v>
      </c>
      <c r="I33" s="1141">
        <v>29900</v>
      </c>
      <c r="J33" s="1280"/>
    </row>
    <row r="34" spans="1:10">
      <c r="A34" s="986">
        <f t="shared" si="0"/>
        <v>28</v>
      </c>
      <c r="B34" s="993">
        <v>900843898</v>
      </c>
      <c r="C34" s="1062" t="s">
        <v>944</v>
      </c>
      <c r="D34" s="1069" t="s">
        <v>1318</v>
      </c>
      <c r="E34" s="1069" t="s">
        <v>416</v>
      </c>
      <c r="F34" s="994">
        <v>45571</v>
      </c>
      <c r="G34" s="994">
        <v>45574</v>
      </c>
      <c r="H34" s="994" t="s">
        <v>2340</v>
      </c>
      <c r="I34" s="1141">
        <v>32800</v>
      </c>
      <c r="J34" s="1280"/>
    </row>
    <row r="35" spans="1:10">
      <c r="A35" s="986">
        <f t="shared" si="0"/>
        <v>29</v>
      </c>
      <c r="B35" s="993">
        <v>900843898</v>
      </c>
      <c r="C35" s="1062" t="s">
        <v>944</v>
      </c>
      <c r="D35" s="1069" t="s">
        <v>1318</v>
      </c>
      <c r="E35" s="1069" t="s">
        <v>416</v>
      </c>
      <c r="F35" s="994">
        <v>45571</v>
      </c>
      <c r="G35" s="994">
        <v>45574</v>
      </c>
      <c r="H35" s="994" t="s">
        <v>2341</v>
      </c>
      <c r="I35" s="1141">
        <v>32900</v>
      </c>
      <c r="J35" s="1280"/>
    </row>
    <row r="36" spans="1:10">
      <c r="A36" s="986">
        <f t="shared" si="0"/>
        <v>30</v>
      </c>
      <c r="B36" s="993">
        <v>900843898</v>
      </c>
      <c r="C36" s="1062" t="s">
        <v>944</v>
      </c>
      <c r="D36" s="1069" t="s">
        <v>1318</v>
      </c>
      <c r="E36" s="1069" t="s">
        <v>416</v>
      </c>
      <c r="F36" s="994">
        <v>45571</v>
      </c>
      <c r="G36" s="994">
        <v>45574</v>
      </c>
      <c r="H36" s="994" t="s">
        <v>2342</v>
      </c>
      <c r="I36" s="1141">
        <v>36900</v>
      </c>
      <c r="J36" s="1280"/>
    </row>
    <row r="37" spans="1:10">
      <c r="A37" s="986">
        <f t="shared" si="0"/>
        <v>31</v>
      </c>
      <c r="B37" s="993">
        <v>900843898</v>
      </c>
      <c r="C37" s="1062" t="s">
        <v>944</v>
      </c>
      <c r="D37" s="1069" t="s">
        <v>1318</v>
      </c>
      <c r="E37" s="1069" t="s">
        <v>416</v>
      </c>
      <c r="F37" s="994">
        <v>45571</v>
      </c>
      <c r="G37" s="994">
        <v>45574</v>
      </c>
      <c r="H37" s="994" t="s">
        <v>2343</v>
      </c>
      <c r="I37" s="1141">
        <v>39800</v>
      </c>
      <c r="J37" s="1280"/>
    </row>
    <row r="38" spans="1:10">
      <c r="A38" s="986">
        <f t="shared" si="0"/>
        <v>32</v>
      </c>
      <c r="B38" s="993">
        <v>900843898</v>
      </c>
      <c r="C38" s="1062" t="s">
        <v>944</v>
      </c>
      <c r="D38" s="1069" t="s">
        <v>1318</v>
      </c>
      <c r="E38" s="1069" t="s">
        <v>416</v>
      </c>
      <c r="F38" s="994">
        <v>45571</v>
      </c>
      <c r="G38" s="994">
        <v>45574</v>
      </c>
      <c r="H38" s="994" t="s">
        <v>2344</v>
      </c>
      <c r="I38" s="1141">
        <v>41800</v>
      </c>
      <c r="J38" s="1280"/>
    </row>
    <row r="39" spans="1:10">
      <c r="A39" s="986">
        <f t="shared" si="0"/>
        <v>33</v>
      </c>
      <c r="B39" s="993">
        <v>900843898</v>
      </c>
      <c r="C39" s="1062" t="s">
        <v>944</v>
      </c>
      <c r="D39" s="1069" t="s">
        <v>1318</v>
      </c>
      <c r="E39" s="1069" t="s">
        <v>416</v>
      </c>
      <c r="F39" s="994">
        <v>45571</v>
      </c>
      <c r="G39" s="994">
        <v>45574</v>
      </c>
      <c r="H39" s="994" t="s">
        <v>2345</v>
      </c>
      <c r="I39" s="1141">
        <v>44800</v>
      </c>
      <c r="J39" s="1280"/>
    </row>
    <row r="40" spans="1:10">
      <c r="A40" s="986">
        <f t="shared" si="0"/>
        <v>34</v>
      </c>
      <c r="B40" s="993">
        <v>900843898</v>
      </c>
      <c r="C40" s="1062" t="s">
        <v>944</v>
      </c>
      <c r="D40" s="1069" t="s">
        <v>1318</v>
      </c>
      <c r="E40" s="1069" t="s">
        <v>416</v>
      </c>
      <c r="F40" s="994">
        <v>45571</v>
      </c>
      <c r="G40" s="994">
        <v>45574</v>
      </c>
      <c r="H40" s="994" t="s">
        <v>2346</v>
      </c>
      <c r="I40" s="1141">
        <v>45700</v>
      </c>
      <c r="J40" s="1280"/>
    </row>
    <row r="41" spans="1:10">
      <c r="A41" s="986">
        <f t="shared" si="0"/>
        <v>35</v>
      </c>
      <c r="B41" s="993">
        <v>900843898</v>
      </c>
      <c r="C41" s="1062" t="s">
        <v>944</v>
      </c>
      <c r="D41" s="1069" t="s">
        <v>1318</v>
      </c>
      <c r="E41" s="1069" t="s">
        <v>416</v>
      </c>
      <c r="F41" s="994">
        <v>45571</v>
      </c>
      <c r="G41" s="994">
        <v>45574</v>
      </c>
      <c r="H41" s="994" t="s">
        <v>2347</v>
      </c>
      <c r="I41" s="1141">
        <v>54900</v>
      </c>
      <c r="J41" s="1280"/>
    </row>
    <row r="42" spans="1:10">
      <c r="A42" s="986">
        <f t="shared" si="0"/>
        <v>36</v>
      </c>
      <c r="B42" s="993">
        <v>900843898</v>
      </c>
      <c r="C42" s="1062" t="s">
        <v>944</v>
      </c>
      <c r="D42" s="1069" t="s">
        <v>1318</v>
      </c>
      <c r="E42" s="1069" t="s">
        <v>416</v>
      </c>
      <c r="F42" s="994">
        <v>45571</v>
      </c>
      <c r="G42" s="994">
        <v>45574</v>
      </c>
      <c r="H42" s="994" t="s">
        <v>2348</v>
      </c>
      <c r="I42" s="1141">
        <v>54900</v>
      </c>
      <c r="J42" s="1280"/>
    </row>
    <row r="43" spans="1:10">
      <c r="A43" s="986">
        <f t="shared" si="0"/>
        <v>37</v>
      </c>
      <c r="B43" s="993">
        <v>900843898</v>
      </c>
      <c r="C43" s="1062" t="s">
        <v>944</v>
      </c>
      <c r="D43" s="1069" t="s">
        <v>1318</v>
      </c>
      <c r="E43" s="1069" t="s">
        <v>416</v>
      </c>
      <c r="F43" s="994">
        <v>45571</v>
      </c>
      <c r="G43" s="994">
        <v>45574</v>
      </c>
      <c r="H43" s="994" t="s">
        <v>2349</v>
      </c>
      <c r="I43" s="1141">
        <v>56900</v>
      </c>
      <c r="J43" s="1280"/>
    </row>
    <row r="44" spans="1:10">
      <c r="A44" s="986">
        <f t="shared" si="0"/>
        <v>38</v>
      </c>
      <c r="B44" s="993">
        <v>900843898</v>
      </c>
      <c r="C44" s="1062" t="s">
        <v>944</v>
      </c>
      <c r="D44" s="1069" t="s">
        <v>1318</v>
      </c>
      <c r="E44" s="1069" t="s">
        <v>416</v>
      </c>
      <c r="F44" s="994">
        <v>45571</v>
      </c>
      <c r="G44" s="994">
        <v>45574</v>
      </c>
      <c r="H44" s="994" t="s">
        <v>2350</v>
      </c>
      <c r="I44" s="1141">
        <v>56900</v>
      </c>
      <c r="J44" s="1280"/>
    </row>
    <row r="45" spans="1:10">
      <c r="A45" s="986">
        <f t="shared" si="0"/>
        <v>39</v>
      </c>
      <c r="B45" s="993">
        <v>900843898</v>
      </c>
      <c r="C45" s="1062" t="s">
        <v>944</v>
      </c>
      <c r="D45" s="1069" t="s">
        <v>1318</v>
      </c>
      <c r="E45" s="1069" t="s">
        <v>416</v>
      </c>
      <c r="F45" s="994">
        <v>45571</v>
      </c>
      <c r="G45" s="994">
        <v>45574</v>
      </c>
      <c r="H45" s="994" t="s">
        <v>2351</v>
      </c>
      <c r="I45" s="1141">
        <v>60900</v>
      </c>
      <c r="J45" s="1280"/>
    </row>
    <row r="46" spans="1:10">
      <c r="A46" s="986">
        <f t="shared" si="0"/>
        <v>40</v>
      </c>
      <c r="B46" s="993">
        <v>900843898</v>
      </c>
      <c r="C46" s="1062" t="s">
        <v>944</v>
      </c>
      <c r="D46" s="1069" t="s">
        <v>1318</v>
      </c>
      <c r="E46" s="1069" t="s">
        <v>416</v>
      </c>
      <c r="F46" s="994">
        <v>45571</v>
      </c>
      <c r="G46" s="994">
        <v>45574</v>
      </c>
      <c r="H46" s="994" t="s">
        <v>2352</v>
      </c>
      <c r="I46" s="1141">
        <v>67802</v>
      </c>
      <c r="J46" s="1280"/>
    </row>
    <row r="47" spans="1:10">
      <c r="A47" s="986">
        <f t="shared" si="0"/>
        <v>41</v>
      </c>
      <c r="B47" s="993">
        <v>900843898</v>
      </c>
      <c r="C47" s="1062" t="s">
        <v>944</v>
      </c>
      <c r="D47" s="1069" t="s">
        <v>1318</v>
      </c>
      <c r="E47" s="1069" t="s">
        <v>416</v>
      </c>
      <c r="F47" s="994">
        <v>45571</v>
      </c>
      <c r="G47" s="994">
        <v>45574</v>
      </c>
      <c r="H47" s="994" t="s">
        <v>2353</v>
      </c>
      <c r="I47" s="1141">
        <v>75800</v>
      </c>
      <c r="J47" s="1280"/>
    </row>
    <row r="48" spans="1:10">
      <c r="A48" s="986">
        <f t="shared" si="0"/>
        <v>42</v>
      </c>
      <c r="B48" s="993">
        <v>900843898</v>
      </c>
      <c r="C48" s="1062" t="s">
        <v>944</v>
      </c>
      <c r="D48" s="1069" t="s">
        <v>1318</v>
      </c>
      <c r="E48" s="1069" t="s">
        <v>416</v>
      </c>
      <c r="F48" s="994">
        <v>45571</v>
      </c>
      <c r="G48" s="994">
        <v>45574</v>
      </c>
      <c r="H48" s="994" t="s">
        <v>2354</v>
      </c>
      <c r="I48" s="1141">
        <v>75803</v>
      </c>
      <c r="J48" s="1280"/>
    </row>
    <row r="49" spans="1:10">
      <c r="A49" s="986">
        <f t="shared" si="0"/>
        <v>43</v>
      </c>
      <c r="B49" s="993">
        <v>900843898</v>
      </c>
      <c r="C49" s="1062" t="s">
        <v>944</v>
      </c>
      <c r="D49" s="1069" t="s">
        <v>1318</v>
      </c>
      <c r="E49" s="1069" t="s">
        <v>416</v>
      </c>
      <c r="F49" s="994">
        <v>45571</v>
      </c>
      <c r="G49" s="994">
        <v>45574</v>
      </c>
      <c r="H49" s="994" t="s">
        <v>2355</v>
      </c>
      <c r="I49" s="1141">
        <v>79600</v>
      </c>
      <c r="J49" s="1280"/>
    </row>
    <row r="50" spans="1:10">
      <c r="A50" s="986">
        <f t="shared" si="0"/>
        <v>44</v>
      </c>
      <c r="B50" s="993">
        <v>900843898</v>
      </c>
      <c r="C50" s="1062" t="s">
        <v>944</v>
      </c>
      <c r="D50" s="1069" t="s">
        <v>1318</v>
      </c>
      <c r="E50" s="1069" t="s">
        <v>416</v>
      </c>
      <c r="F50" s="994">
        <v>45571</v>
      </c>
      <c r="G50" s="994">
        <v>45574</v>
      </c>
      <c r="H50" s="994" t="s">
        <v>2356</v>
      </c>
      <c r="I50" s="1141">
        <v>91400</v>
      </c>
      <c r="J50" s="1280"/>
    </row>
    <row r="51" spans="1:10">
      <c r="A51" s="986">
        <f t="shared" si="0"/>
        <v>45</v>
      </c>
      <c r="B51" s="993">
        <v>900843898</v>
      </c>
      <c r="C51" s="1062" t="s">
        <v>944</v>
      </c>
      <c r="D51" s="1069" t="s">
        <v>1318</v>
      </c>
      <c r="E51" s="1069" t="s">
        <v>416</v>
      </c>
      <c r="F51" s="994">
        <v>45571</v>
      </c>
      <c r="G51" s="994">
        <v>45574</v>
      </c>
      <c r="H51" s="994" t="s">
        <v>2357</v>
      </c>
      <c r="I51" s="1141">
        <v>91700</v>
      </c>
      <c r="J51" s="1280"/>
    </row>
    <row r="52" spans="1:10">
      <c r="A52" s="986">
        <f t="shared" si="0"/>
        <v>46</v>
      </c>
      <c r="B52" s="993">
        <v>900843898</v>
      </c>
      <c r="C52" s="1062" t="s">
        <v>944</v>
      </c>
      <c r="D52" s="1069" t="s">
        <v>1318</v>
      </c>
      <c r="E52" s="1069" t="s">
        <v>416</v>
      </c>
      <c r="F52" s="994">
        <v>45571</v>
      </c>
      <c r="G52" s="994">
        <v>45574</v>
      </c>
      <c r="H52" s="994" t="s">
        <v>2358</v>
      </c>
      <c r="I52" s="1141">
        <v>98700</v>
      </c>
      <c r="J52" s="1280"/>
    </row>
    <row r="53" spans="1:10">
      <c r="A53" s="986">
        <f t="shared" si="0"/>
        <v>47</v>
      </c>
      <c r="B53" s="993">
        <v>900843898</v>
      </c>
      <c r="C53" s="1062" t="s">
        <v>944</v>
      </c>
      <c r="D53" s="1069" t="s">
        <v>1318</v>
      </c>
      <c r="E53" s="1069" t="s">
        <v>416</v>
      </c>
      <c r="F53" s="994">
        <v>45571</v>
      </c>
      <c r="G53" s="994">
        <v>45574</v>
      </c>
      <c r="H53" s="994" t="s">
        <v>2359</v>
      </c>
      <c r="I53" s="1141">
        <v>122800</v>
      </c>
      <c r="J53" s="1280"/>
    </row>
    <row r="54" spans="1:10">
      <c r="A54" s="986">
        <f t="shared" si="0"/>
        <v>48</v>
      </c>
      <c r="B54" s="993">
        <v>900843898</v>
      </c>
      <c r="C54" s="1062" t="s">
        <v>944</v>
      </c>
      <c r="D54" s="1069" t="s">
        <v>1318</v>
      </c>
      <c r="E54" s="1069" t="s">
        <v>416</v>
      </c>
      <c r="F54" s="994">
        <v>45572</v>
      </c>
      <c r="G54" s="994">
        <v>45581</v>
      </c>
      <c r="H54" s="994" t="s">
        <v>2360</v>
      </c>
      <c r="I54" s="1141">
        <v>19900</v>
      </c>
      <c r="J54" s="1280"/>
    </row>
    <row r="55" spans="1:10">
      <c r="A55" s="986">
        <f t="shared" si="0"/>
        <v>49</v>
      </c>
      <c r="B55" s="993">
        <v>900843898</v>
      </c>
      <c r="C55" s="1062" t="s">
        <v>944</v>
      </c>
      <c r="D55" s="1069" t="s">
        <v>1318</v>
      </c>
      <c r="E55" s="1069" t="s">
        <v>416</v>
      </c>
      <c r="F55" s="994">
        <v>45572</v>
      </c>
      <c r="G55" s="994">
        <v>45581</v>
      </c>
      <c r="H55" s="994" t="s">
        <v>2361</v>
      </c>
      <c r="I55" s="1141">
        <v>19900</v>
      </c>
      <c r="J55" s="1280"/>
    </row>
    <row r="56" spans="1:10">
      <c r="A56" s="986">
        <f t="shared" si="0"/>
        <v>50</v>
      </c>
      <c r="B56" s="993">
        <v>900843898</v>
      </c>
      <c r="C56" s="1062" t="s">
        <v>944</v>
      </c>
      <c r="D56" s="1069" t="s">
        <v>1318</v>
      </c>
      <c r="E56" s="1069" t="s">
        <v>416</v>
      </c>
      <c r="F56" s="994">
        <v>45572</v>
      </c>
      <c r="G56" s="994">
        <v>45581</v>
      </c>
      <c r="H56" s="994" t="s">
        <v>2362</v>
      </c>
      <c r="I56" s="1141">
        <v>30800</v>
      </c>
      <c r="J56" s="1280"/>
    </row>
    <row r="57" spans="1:10">
      <c r="A57" s="986">
        <f t="shared" si="0"/>
        <v>51</v>
      </c>
      <c r="B57" s="993">
        <v>900843898</v>
      </c>
      <c r="C57" s="1062" t="s">
        <v>944</v>
      </c>
      <c r="D57" s="1069" t="s">
        <v>1318</v>
      </c>
      <c r="E57" s="1069" t="s">
        <v>416</v>
      </c>
      <c r="F57" s="994">
        <v>45572</v>
      </c>
      <c r="G57" s="994">
        <v>45581</v>
      </c>
      <c r="H57" s="994" t="s">
        <v>2363</v>
      </c>
      <c r="I57" s="1141">
        <v>37300</v>
      </c>
      <c r="J57" s="1280"/>
    </row>
    <row r="58" spans="1:10">
      <c r="A58" s="986">
        <f t="shared" si="0"/>
        <v>52</v>
      </c>
      <c r="B58" s="993">
        <v>900843898</v>
      </c>
      <c r="C58" s="1062" t="s">
        <v>944</v>
      </c>
      <c r="D58" s="1069" t="s">
        <v>1318</v>
      </c>
      <c r="E58" s="1069" t="s">
        <v>416</v>
      </c>
      <c r="F58" s="994">
        <v>45572</v>
      </c>
      <c r="G58" s="994">
        <v>45581</v>
      </c>
      <c r="H58" s="994" t="s">
        <v>2364</v>
      </c>
      <c r="I58" s="1141">
        <v>38800</v>
      </c>
      <c r="J58" s="1280"/>
    </row>
    <row r="59" spans="1:10">
      <c r="A59" s="986">
        <f t="shared" si="0"/>
        <v>53</v>
      </c>
      <c r="B59" s="993">
        <v>900843898</v>
      </c>
      <c r="C59" s="1062" t="s">
        <v>944</v>
      </c>
      <c r="D59" s="1069" t="s">
        <v>1318</v>
      </c>
      <c r="E59" s="1069" t="s">
        <v>416</v>
      </c>
      <c r="F59" s="994">
        <v>45572</v>
      </c>
      <c r="G59" s="994">
        <v>45581</v>
      </c>
      <c r="H59" s="994" t="s">
        <v>2365</v>
      </c>
      <c r="I59" s="1141">
        <v>39800</v>
      </c>
      <c r="J59" s="1280"/>
    </row>
    <row r="60" spans="1:10">
      <c r="A60" s="986">
        <f t="shared" si="0"/>
        <v>54</v>
      </c>
      <c r="B60" s="993">
        <v>900843898</v>
      </c>
      <c r="C60" s="1062" t="s">
        <v>944</v>
      </c>
      <c r="D60" s="1069" t="s">
        <v>1318</v>
      </c>
      <c r="E60" s="1069" t="s">
        <v>416</v>
      </c>
      <c r="F60" s="994">
        <v>45572</v>
      </c>
      <c r="G60" s="994">
        <v>45581</v>
      </c>
      <c r="H60" s="994" t="s">
        <v>2366</v>
      </c>
      <c r="I60" s="1141">
        <v>45800</v>
      </c>
      <c r="J60" s="1280"/>
    </row>
    <row r="61" spans="1:10">
      <c r="A61" s="986">
        <f t="shared" si="0"/>
        <v>55</v>
      </c>
      <c r="B61" s="993">
        <v>900843898</v>
      </c>
      <c r="C61" s="1062" t="s">
        <v>944</v>
      </c>
      <c r="D61" s="1069" t="s">
        <v>1318</v>
      </c>
      <c r="E61" s="1069" t="s">
        <v>416</v>
      </c>
      <c r="F61" s="994">
        <v>45572</v>
      </c>
      <c r="G61" s="994">
        <v>45581</v>
      </c>
      <c r="H61" s="994" t="s">
        <v>2367</v>
      </c>
      <c r="I61" s="1141">
        <v>47200</v>
      </c>
      <c r="J61" s="1280"/>
    </row>
    <row r="62" spans="1:10">
      <c r="A62" s="986">
        <f t="shared" si="0"/>
        <v>56</v>
      </c>
      <c r="B62" s="993">
        <v>900843898</v>
      </c>
      <c r="C62" s="1062" t="s">
        <v>944</v>
      </c>
      <c r="D62" s="1069" t="s">
        <v>1318</v>
      </c>
      <c r="E62" s="1069" t="s">
        <v>416</v>
      </c>
      <c r="F62" s="994">
        <v>45572</v>
      </c>
      <c r="G62" s="994">
        <v>45581</v>
      </c>
      <c r="H62" s="994" t="s">
        <v>2368</v>
      </c>
      <c r="I62" s="1141">
        <v>54900</v>
      </c>
      <c r="J62" s="1280"/>
    </row>
    <row r="63" spans="1:10">
      <c r="A63" s="986">
        <f t="shared" si="0"/>
        <v>57</v>
      </c>
      <c r="B63" s="993">
        <v>900843898</v>
      </c>
      <c r="C63" s="1062" t="s">
        <v>944</v>
      </c>
      <c r="D63" s="1069" t="s">
        <v>1318</v>
      </c>
      <c r="E63" s="1069" t="s">
        <v>416</v>
      </c>
      <c r="F63" s="994">
        <v>45572</v>
      </c>
      <c r="G63" s="994">
        <v>45581</v>
      </c>
      <c r="H63" s="994" t="s">
        <v>2369</v>
      </c>
      <c r="I63" s="1141">
        <v>54900</v>
      </c>
      <c r="J63" s="1280"/>
    </row>
    <row r="64" spans="1:10">
      <c r="A64" s="986">
        <f t="shared" si="0"/>
        <v>58</v>
      </c>
      <c r="B64" s="993">
        <v>900843898</v>
      </c>
      <c r="C64" s="1062" t="s">
        <v>944</v>
      </c>
      <c r="D64" s="1069" t="s">
        <v>1318</v>
      </c>
      <c r="E64" s="1069" t="s">
        <v>416</v>
      </c>
      <c r="F64" s="994">
        <v>45572</v>
      </c>
      <c r="G64" s="994">
        <v>45581</v>
      </c>
      <c r="H64" s="994" t="s">
        <v>2370</v>
      </c>
      <c r="I64" s="1141">
        <v>62700</v>
      </c>
      <c r="J64" s="1280"/>
    </row>
    <row r="65" spans="1:10">
      <c r="A65" s="986">
        <f t="shared" si="0"/>
        <v>59</v>
      </c>
      <c r="B65" s="993">
        <v>900843898</v>
      </c>
      <c r="C65" s="1062" t="s">
        <v>944</v>
      </c>
      <c r="D65" s="1069" t="s">
        <v>1318</v>
      </c>
      <c r="E65" s="1069" t="s">
        <v>416</v>
      </c>
      <c r="F65" s="994">
        <v>45572</v>
      </c>
      <c r="G65" s="994">
        <v>45581</v>
      </c>
      <c r="H65" s="994" t="s">
        <v>2371</v>
      </c>
      <c r="I65" s="1141">
        <v>72700</v>
      </c>
      <c r="J65" s="1280"/>
    </row>
    <row r="66" spans="1:10">
      <c r="A66" s="986">
        <f t="shared" si="0"/>
        <v>60</v>
      </c>
      <c r="B66" s="993">
        <v>900843898</v>
      </c>
      <c r="C66" s="1062" t="s">
        <v>944</v>
      </c>
      <c r="D66" s="1069" t="s">
        <v>1318</v>
      </c>
      <c r="E66" s="1069" t="s">
        <v>416</v>
      </c>
      <c r="F66" s="994">
        <v>45573</v>
      </c>
      <c r="G66" s="994">
        <v>45581</v>
      </c>
      <c r="H66" s="994" t="s">
        <v>2372</v>
      </c>
      <c r="I66" s="1141">
        <v>13901</v>
      </c>
      <c r="J66" s="1280"/>
    </row>
    <row r="67" spans="1:10">
      <c r="A67" s="986">
        <f t="shared" si="0"/>
        <v>61</v>
      </c>
      <c r="B67" s="993">
        <v>900843898</v>
      </c>
      <c r="C67" s="1062" t="s">
        <v>944</v>
      </c>
      <c r="D67" s="1069" t="s">
        <v>1318</v>
      </c>
      <c r="E67" s="1069" t="s">
        <v>416</v>
      </c>
      <c r="F67" s="994">
        <v>45573</v>
      </c>
      <c r="G67" s="994">
        <v>45581</v>
      </c>
      <c r="H67" s="994" t="s">
        <v>2373</v>
      </c>
      <c r="I67" s="1141">
        <v>16901</v>
      </c>
      <c r="J67" s="1280"/>
    </row>
    <row r="68" spans="1:10">
      <c r="A68" s="986">
        <f t="shared" si="0"/>
        <v>62</v>
      </c>
      <c r="B68" s="993">
        <v>900843898</v>
      </c>
      <c r="C68" s="1062" t="s">
        <v>944</v>
      </c>
      <c r="D68" s="1069" t="s">
        <v>1318</v>
      </c>
      <c r="E68" s="1069" t="s">
        <v>416</v>
      </c>
      <c r="F68" s="994">
        <v>45573</v>
      </c>
      <c r="G68" s="994">
        <v>45581</v>
      </c>
      <c r="H68" s="994" t="s">
        <v>2374</v>
      </c>
      <c r="I68" s="1141">
        <v>26400</v>
      </c>
      <c r="J68" s="1280"/>
    </row>
    <row r="69" spans="1:10">
      <c r="A69" s="986">
        <f t="shared" si="0"/>
        <v>63</v>
      </c>
      <c r="B69" s="993">
        <v>900843898</v>
      </c>
      <c r="C69" s="1062" t="s">
        <v>944</v>
      </c>
      <c r="D69" s="1069" t="s">
        <v>1318</v>
      </c>
      <c r="E69" s="1069" t="s">
        <v>416</v>
      </c>
      <c r="F69" s="994">
        <v>45573</v>
      </c>
      <c r="G69" s="994">
        <v>45581</v>
      </c>
      <c r="H69" s="994" t="s">
        <v>2375</v>
      </c>
      <c r="I69" s="1141">
        <v>29900</v>
      </c>
      <c r="J69" s="1280"/>
    </row>
    <row r="70" spans="1:10">
      <c r="A70" s="986">
        <f t="shared" si="0"/>
        <v>64</v>
      </c>
      <c r="B70" s="993">
        <v>900843898</v>
      </c>
      <c r="C70" s="1062" t="s">
        <v>944</v>
      </c>
      <c r="D70" s="1069" t="s">
        <v>1318</v>
      </c>
      <c r="E70" s="1069" t="s">
        <v>416</v>
      </c>
      <c r="F70" s="994">
        <v>45573</v>
      </c>
      <c r="G70" s="994">
        <v>45581</v>
      </c>
      <c r="H70" s="994" t="s">
        <v>2376</v>
      </c>
      <c r="I70" s="1141">
        <v>39800</v>
      </c>
      <c r="J70" s="1280"/>
    </row>
    <row r="71" spans="1:10">
      <c r="A71" s="986">
        <f t="shared" si="0"/>
        <v>65</v>
      </c>
      <c r="B71" s="993">
        <v>900843898</v>
      </c>
      <c r="C71" s="1062" t="s">
        <v>944</v>
      </c>
      <c r="D71" s="1069" t="s">
        <v>1318</v>
      </c>
      <c r="E71" s="1069" t="s">
        <v>416</v>
      </c>
      <c r="F71" s="994">
        <v>45573</v>
      </c>
      <c r="G71" s="994">
        <v>45581</v>
      </c>
      <c r="H71" s="994" t="s">
        <v>2377</v>
      </c>
      <c r="I71" s="1141">
        <v>52800</v>
      </c>
      <c r="J71" s="1280"/>
    </row>
    <row r="72" spans="1:10">
      <c r="A72" s="986">
        <f t="shared" si="0"/>
        <v>66</v>
      </c>
      <c r="B72" s="993">
        <v>900843898</v>
      </c>
      <c r="C72" s="1062" t="s">
        <v>944</v>
      </c>
      <c r="D72" s="1069" t="s">
        <v>1318</v>
      </c>
      <c r="E72" s="1069" t="s">
        <v>416</v>
      </c>
      <c r="F72" s="994">
        <v>45573</v>
      </c>
      <c r="G72" s="994">
        <v>45581</v>
      </c>
      <c r="H72" s="994" t="s">
        <v>2378</v>
      </c>
      <c r="I72" s="1141">
        <v>66702.990000000005</v>
      </c>
      <c r="J72" s="1280"/>
    </row>
    <row r="73" spans="1:10">
      <c r="A73" s="986">
        <f t="shared" ref="A73:A136" si="1">+A72+1</f>
        <v>67</v>
      </c>
      <c r="B73" s="993">
        <v>900843898</v>
      </c>
      <c r="C73" s="1062" t="s">
        <v>944</v>
      </c>
      <c r="D73" s="1069" t="s">
        <v>1318</v>
      </c>
      <c r="E73" s="1069" t="s">
        <v>416</v>
      </c>
      <c r="F73" s="994">
        <v>45573</v>
      </c>
      <c r="G73" s="994">
        <v>45581</v>
      </c>
      <c r="H73" s="994" t="s">
        <v>2379</v>
      </c>
      <c r="I73" s="1141">
        <v>102700</v>
      </c>
      <c r="J73" s="1280"/>
    </row>
    <row r="74" spans="1:10">
      <c r="A74" s="986">
        <f t="shared" si="1"/>
        <v>68</v>
      </c>
      <c r="B74" s="993">
        <v>900843898</v>
      </c>
      <c r="C74" s="1062" t="s">
        <v>944</v>
      </c>
      <c r="D74" s="1069" t="s">
        <v>1318</v>
      </c>
      <c r="E74" s="1069" t="s">
        <v>416</v>
      </c>
      <c r="F74" s="994">
        <v>45574</v>
      </c>
      <c r="G74" s="994">
        <v>45581</v>
      </c>
      <c r="H74" s="994" t="s">
        <v>2380</v>
      </c>
      <c r="I74" s="1141">
        <v>16901</v>
      </c>
      <c r="J74" s="1280"/>
    </row>
    <row r="75" spans="1:10">
      <c r="A75" s="986">
        <f t="shared" si="1"/>
        <v>69</v>
      </c>
      <c r="B75" s="993">
        <v>900843898</v>
      </c>
      <c r="C75" s="1062" t="s">
        <v>944</v>
      </c>
      <c r="D75" s="1069" t="s">
        <v>1318</v>
      </c>
      <c r="E75" s="1069" t="s">
        <v>416</v>
      </c>
      <c r="F75" s="994">
        <v>45574</v>
      </c>
      <c r="G75" s="994">
        <v>45581</v>
      </c>
      <c r="H75" s="994" t="s">
        <v>2381</v>
      </c>
      <c r="I75" s="1141">
        <v>19901</v>
      </c>
      <c r="J75" s="1280"/>
    </row>
    <row r="76" spans="1:10">
      <c r="A76" s="986">
        <f t="shared" si="1"/>
        <v>70</v>
      </c>
      <c r="B76" s="993">
        <v>900843898</v>
      </c>
      <c r="C76" s="1062" t="s">
        <v>944</v>
      </c>
      <c r="D76" s="1069" t="s">
        <v>1318</v>
      </c>
      <c r="E76" s="1069" t="s">
        <v>416</v>
      </c>
      <c r="F76" s="994">
        <v>45574</v>
      </c>
      <c r="G76" s="994">
        <v>45581</v>
      </c>
      <c r="H76" s="994" t="s">
        <v>2382</v>
      </c>
      <c r="I76" s="1141">
        <v>21900</v>
      </c>
      <c r="J76" s="1280"/>
    </row>
    <row r="77" spans="1:10">
      <c r="A77" s="986">
        <f t="shared" si="1"/>
        <v>71</v>
      </c>
      <c r="B77" s="993">
        <v>900843898</v>
      </c>
      <c r="C77" s="1062" t="s">
        <v>944</v>
      </c>
      <c r="D77" s="1069" t="s">
        <v>1318</v>
      </c>
      <c r="E77" s="1069" t="s">
        <v>416</v>
      </c>
      <c r="F77" s="994">
        <v>45574</v>
      </c>
      <c r="G77" s="994">
        <v>45581</v>
      </c>
      <c r="H77" s="994" t="s">
        <v>2383</v>
      </c>
      <c r="I77" s="1141">
        <v>21900</v>
      </c>
      <c r="J77" s="1280"/>
    </row>
    <row r="78" spans="1:10">
      <c r="A78" s="986">
        <f t="shared" si="1"/>
        <v>72</v>
      </c>
      <c r="B78" s="993">
        <v>900843898</v>
      </c>
      <c r="C78" s="1062" t="s">
        <v>944</v>
      </c>
      <c r="D78" s="1069" t="s">
        <v>1318</v>
      </c>
      <c r="E78" s="1069" t="s">
        <v>416</v>
      </c>
      <c r="F78" s="994">
        <v>45574</v>
      </c>
      <c r="G78" s="994">
        <v>45581</v>
      </c>
      <c r="H78" s="994" t="s">
        <v>2384</v>
      </c>
      <c r="I78" s="1141">
        <v>24900</v>
      </c>
      <c r="J78" s="1280"/>
    </row>
    <row r="79" spans="1:10">
      <c r="A79" s="986">
        <f t="shared" si="1"/>
        <v>73</v>
      </c>
      <c r="B79" s="993">
        <v>900843898</v>
      </c>
      <c r="C79" s="1062" t="s">
        <v>944</v>
      </c>
      <c r="D79" s="1069" t="s">
        <v>1318</v>
      </c>
      <c r="E79" s="1069" t="s">
        <v>416</v>
      </c>
      <c r="F79" s="994">
        <v>45574</v>
      </c>
      <c r="G79" s="994">
        <v>45581</v>
      </c>
      <c r="H79" s="994" t="s">
        <v>2385</v>
      </c>
      <c r="I79" s="1141">
        <v>29900</v>
      </c>
      <c r="J79" s="1280"/>
    </row>
    <row r="80" spans="1:10">
      <c r="A80" s="986">
        <f t="shared" si="1"/>
        <v>74</v>
      </c>
      <c r="B80" s="993">
        <v>900843898</v>
      </c>
      <c r="C80" s="1062" t="s">
        <v>944</v>
      </c>
      <c r="D80" s="1069" t="s">
        <v>1318</v>
      </c>
      <c r="E80" s="1069" t="s">
        <v>416</v>
      </c>
      <c r="F80" s="994">
        <v>45574</v>
      </c>
      <c r="G80" s="994">
        <v>45581</v>
      </c>
      <c r="H80" s="994" t="s">
        <v>2386</v>
      </c>
      <c r="I80" s="1141">
        <v>31401</v>
      </c>
      <c r="J80" s="1280"/>
    </row>
    <row r="81" spans="1:10">
      <c r="A81" s="986">
        <f t="shared" si="1"/>
        <v>75</v>
      </c>
      <c r="B81" s="993">
        <v>900843898</v>
      </c>
      <c r="C81" s="1062" t="s">
        <v>944</v>
      </c>
      <c r="D81" s="1069" t="s">
        <v>1318</v>
      </c>
      <c r="E81" s="1069" t="s">
        <v>416</v>
      </c>
      <c r="F81" s="994">
        <v>45574</v>
      </c>
      <c r="G81" s="994">
        <v>45581</v>
      </c>
      <c r="H81" s="994" t="s">
        <v>2387</v>
      </c>
      <c r="I81" s="1141">
        <v>39300</v>
      </c>
      <c r="J81" s="1280"/>
    </row>
    <row r="82" spans="1:10">
      <c r="A82" s="986">
        <f t="shared" si="1"/>
        <v>76</v>
      </c>
      <c r="B82" s="993">
        <v>900843898</v>
      </c>
      <c r="C82" s="1062" t="s">
        <v>944</v>
      </c>
      <c r="D82" s="1069" t="s">
        <v>1318</v>
      </c>
      <c r="E82" s="1069" t="s">
        <v>416</v>
      </c>
      <c r="F82" s="994">
        <v>45574</v>
      </c>
      <c r="G82" s="994">
        <v>45581</v>
      </c>
      <c r="H82" s="994" t="s">
        <v>2388</v>
      </c>
      <c r="I82" s="1141">
        <v>39800</v>
      </c>
      <c r="J82" s="1280"/>
    </row>
    <row r="83" spans="1:10">
      <c r="A83" s="986">
        <f t="shared" si="1"/>
        <v>77</v>
      </c>
      <c r="B83" s="993">
        <v>900843898</v>
      </c>
      <c r="C83" s="1062" t="s">
        <v>944</v>
      </c>
      <c r="D83" s="1069" t="s">
        <v>1318</v>
      </c>
      <c r="E83" s="1069" t="s">
        <v>416</v>
      </c>
      <c r="F83" s="994">
        <v>45574</v>
      </c>
      <c r="G83" s="994">
        <v>45581</v>
      </c>
      <c r="H83" s="994" t="s">
        <v>2389</v>
      </c>
      <c r="I83" s="1141">
        <v>41700</v>
      </c>
      <c r="J83" s="1280"/>
    </row>
    <row r="84" spans="1:10">
      <c r="A84" s="986">
        <f t="shared" si="1"/>
        <v>78</v>
      </c>
      <c r="B84" s="993">
        <v>900843898</v>
      </c>
      <c r="C84" s="1062" t="s">
        <v>944</v>
      </c>
      <c r="D84" s="1069" t="s">
        <v>1318</v>
      </c>
      <c r="E84" s="1069" t="s">
        <v>416</v>
      </c>
      <c r="F84" s="994">
        <v>45574</v>
      </c>
      <c r="G84" s="994">
        <v>45581</v>
      </c>
      <c r="H84" s="994" t="s">
        <v>2390</v>
      </c>
      <c r="I84" s="1141">
        <v>46301</v>
      </c>
      <c r="J84" s="1280"/>
    </row>
    <row r="85" spans="1:10">
      <c r="A85" s="986">
        <f t="shared" si="1"/>
        <v>79</v>
      </c>
      <c r="B85" s="993">
        <v>900843898</v>
      </c>
      <c r="C85" s="1062" t="s">
        <v>944</v>
      </c>
      <c r="D85" s="1069" t="s">
        <v>1318</v>
      </c>
      <c r="E85" s="1069" t="s">
        <v>416</v>
      </c>
      <c r="F85" s="994">
        <v>45574</v>
      </c>
      <c r="G85" s="994">
        <v>45581</v>
      </c>
      <c r="H85" s="994" t="s">
        <v>2391</v>
      </c>
      <c r="I85" s="1141">
        <v>52800</v>
      </c>
      <c r="J85" s="1280"/>
    </row>
    <row r="86" spans="1:10">
      <c r="A86" s="986">
        <f t="shared" si="1"/>
        <v>80</v>
      </c>
      <c r="B86" s="993">
        <v>900843898</v>
      </c>
      <c r="C86" s="1062" t="s">
        <v>944</v>
      </c>
      <c r="D86" s="1069" t="s">
        <v>1318</v>
      </c>
      <c r="E86" s="1069" t="s">
        <v>416</v>
      </c>
      <c r="F86" s="994">
        <v>45574</v>
      </c>
      <c r="G86" s="994">
        <v>45581</v>
      </c>
      <c r="H86" s="994" t="s">
        <v>2392</v>
      </c>
      <c r="I86" s="1141">
        <v>56800</v>
      </c>
      <c r="J86" s="1280"/>
    </row>
    <row r="87" spans="1:10">
      <c r="A87" s="986">
        <f t="shared" si="1"/>
        <v>81</v>
      </c>
      <c r="B87" s="993">
        <v>900843898</v>
      </c>
      <c r="C87" s="1062" t="s">
        <v>944</v>
      </c>
      <c r="D87" s="1069" t="s">
        <v>1318</v>
      </c>
      <c r="E87" s="1069" t="s">
        <v>416</v>
      </c>
      <c r="F87" s="994">
        <v>45574</v>
      </c>
      <c r="G87" s="994">
        <v>45581</v>
      </c>
      <c r="H87" s="994" t="s">
        <v>2393</v>
      </c>
      <c r="I87" s="1141">
        <v>60900</v>
      </c>
      <c r="J87" s="1280"/>
    </row>
    <row r="88" spans="1:10">
      <c r="A88" s="986">
        <f t="shared" si="1"/>
        <v>82</v>
      </c>
      <c r="B88" s="993">
        <v>900843898</v>
      </c>
      <c r="C88" s="1062" t="s">
        <v>944</v>
      </c>
      <c r="D88" s="1069" t="s">
        <v>1318</v>
      </c>
      <c r="E88" s="1069" t="s">
        <v>416</v>
      </c>
      <c r="F88" s="994">
        <v>45574</v>
      </c>
      <c r="G88" s="994">
        <v>45581</v>
      </c>
      <c r="H88" s="994" t="s">
        <v>2394</v>
      </c>
      <c r="I88" s="1141">
        <v>60900</v>
      </c>
      <c r="J88" s="1280"/>
    </row>
    <row r="89" spans="1:10">
      <c r="A89" s="986">
        <f t="shared" si="1"/>
        <v>83</v>
      </c>
      <c r="B89" s="993">
        <v>900843898</v>
      </c>
      <c r="C89" s="1062" t="s">
        <v>944</v>
      </c>
      <c r="D89" s="1069" t="s">
        <v>1318</v>
      </c>
      <c r="E89" s="1069" t="s">
        <v>416</v>
      </c>
      <c r="F89" s="994">
        <v>45574</v>
      </c>
      <c r="G89" s="994">
        <v>45581</v>
      </c>
      <c r="H89" s="994" t="s">
        <v>2395</v>
      </c>
      <c r="I89" s="1141">
        <v>62800</v>
      </c>
      <c r="J89" s="1280"/>
    </row>
    <row r="90" spans="1:10">
      <c r="A90" s="986">
        <f t="shared" si="1"/>
        <v>84</v>
      </c>
      <c r="B90" s="993">
        <v>900843898</v>
      </c>
      <c r="C90" s="1062" t="s">
        <v>944</v>
      </c>
      <c r="D90" s="1069" t="s">
        <v>1318</v>
      </c>
      <c r="E90" s="1069" t="s">
        <v>416</v>
      </c>
      <c r="F90" s="994">
        <v>45574</v>
      </c>
      <c r="G90" s="994">
        <v>45581</v>
      </c>
      <c r="H90" s="994" t="s">
        <v>2396</v>
      </c>
      <c r="I90" s="1141">
        <v>66700</v>
      </c>
      <c r="J90" s="1280"/>
    </row>
    <row r="91" spans="1:10">
      <c r="A91" s="986">
        <f t="shared" si="1"/>
        <v>85</v>
      </c>
      <c r="B91" s="993">
        <v>900843898</v>
      </c>
      <c r="C91" s="1062" t="s">
        <v>944</v>
      </c>
      <c r="D91" s="1069" t="s">
        <v>1318</v>
      </c>
      <c r="E91" s="1069" t="s">
        <v>416</v>
      </c>
      <c r="F91" s="994">
        <v>45575</v>
      </c>
      <c r="G91" s="994">
        <v>45581</v>
      </c>
      <c r="H91" s="994" t="s">
        <v>2397</v>
      </c>
      <c r="I91" s="1141">
        <v>19900</v>
      </c>
      <c r="J91" s="1280"/>
    </row>
    <row r="92" spans="1:10">
      <c r="A92" s="986">
        <f t="shared" si="1"/>
        <v>86</v>
      </c>
      <c r="B92" s="993">
        <v>900843898</v>
      </c>
      <c r="C92" s="1062" t="s">
        <v>944</v>
      </c>
      <c r="D92" s="1069" t="s">
        <v>1318</v>
      </c>
      <c r="E92" s="1069" t="s">
        <v>416</v>
      </c>
      <c r="F92" s="994">
        <v>45575</v>
      </c>
      <c r="G92" s="994">
        <v>45581</v>
      </c>
      <c r="H92" s="994" t="s">
        <v>2398</v>
      </c>
      <c r="I92" s="1141">
        <v>19900</v>
      </c>
      <c r="J92" s="1280"/>
    </row>
    <row r="93" spans="1:10">
      <c r="A93" s="986">
        <f t="shared" si="1"/>
        <v>87</v>
      </c>
      <c r="B93" s="993">
        <v>900843898</v>
      </c>
      <c r="C93" s="1062" t="s">
        <v>944</v>
      </c>
      <c r="D93" s="1069" t="s">
        <v>1318</v>
      </c>
      <c r="E93" s="1069" t="s">
        <v>416</v>
      </c>
      <c r="F93" s="994">
        <v>45575</v>
      </c>
      <c r="G93" s="994">
        <v>45581</v>
      </c>
      <c r="H93" s="994" t="s">
        <v>2399</v>
      </c>
      <c r="I93" s="1141">
        <v>19901</v>
      </c>
      <c r="J93" s="1280"/>
    </row>
    <row r="94" spans="1:10">
      <c r="A94" s="986">
        <f t="shared" si="1"/>
        <v>88</v>
      </c>
      <c r="B94" s="993">
        <v>900843898</v>
      </c>
      <c r="C94" s="1062" t="s">
        <v>944</v>
      </c>
      <c r="D94" s="1069" t="s">
        <v>1318</v>
      </c>
      <c r="E94" s="1069" t="s">
        <v>416</v>
      </c>
      <c r="F94" s="994">
        <v>45575</v>
      </c>
      <c r="G94" s="994">
        <v>45581</v>
      </c>
      <c r="H94" s="994" t="s">
        <v>2400</v>
      </c>
      <c r="I94" s="1141">
        <v>24901</v>
      </c>
      <c r="J94" s="1280"/>
    </row>
    <row r="95" spans="1:10">
      <c r="A95" s="986">
        <f t="shared" si="1"/>
        <v>89</v>
      </c>
      <c r="B95" s="993">
        <v>900843898</v>
      </c>
      <c r="C95" s="1062" t="s">
        <v>944</v>
      </c>
      <c r="D95" s="1069" t="s">
        <v>1318</v>
      </c>
      <c r="E95" s="1069" t="s">
        <v>416</v>
      </c>
      <c r="F95" s="994">
        <v>45575</v>
      </c>
      <c r="G95" s="994">
        <v>45581</v>
      </c>
      <c r="H95" s="994" t="s">
        <v>2401</v>
      </c>
      <c r="I95" s="1141">
        <v>36900</v>
      </c>
      <c r="J95" s="1280"/>
    </row>
    <row r="96" spans="1:10">
      <c r="A96" s="986">
        <f t="shared" si="1"/>
        <v>90</v>
      </c>
      <c r="B96" s="993">
        <v>900843898</v>
      </c>
      <c r="C96" s="1062" t="s">
        <v>944</v>
      </c>
      <c r="D96" s="1069" t="s">
        <v>1318</v>
      </c>
      <c r="E96" s="1069" t="s">
        <v>416</v>
      </c>
      <c r="F96" s="994">
        <v>45575</v>
      </c>
      <c r="G96" s="994">
        <v>45581</v>
      </c>
      <c r="H96" s="994" t="s">
        <v>2402</v>
      </c>
      <c r="I96" s="1141">
        <v>46900</v>
      </c>
      <c r="J96" s="1280"/>
    </row>
    <row r="97" spans="1:10">
      <c r="A97" s="986">
        <f t="shared" si="1"/>
        <v>91</v>
      </c>
      <c r="B97" s="993">
        <v>900843898</v>
      </c>
      <c r="C97" s="1062" t="s">
        <v>944</v>
      </c>
      <c r="D97" s="1069" t="s">
        <v>1318</v>
      </c>
      <c r="E97" s="1069" t="s">
        <v>416</v>
      </c>
      <c r="F97" s="994">
        <v>45575</v>
      </c>
      <c r="G97" s="994">
        <v>45581</v>
      </c>
      <c r="H97" s="994" t="s">
        <v>2403</v>
      </c>
      <c r="I97" s="1141">
        <v>49800</v>
      </c>
      <c r="J97" s="1280"/>
    </row>
    <row r="98" spans="1:10">
      <c r="A98" s="986">
        <f t="shared" si="1"/>
        <v>92</v>
      </c>
      <c r="B98" s="993">
        <v>900843898</v>
      </c>
      <c r="C98" s="1062" t="s">
        <v>944</v>
      </c>
      <c r="D98" s="1069" t="s">
        <v>1318</v>
      </c>
      <c r="E98" s="1069" t="s">
        <v>416</v>
      </c>
      <c r="F98" s="994">
        <v>45575</v>
      </c>
      <c r="G98" s="994">
        <v>45581</v>
      </c>
      <c r="H98" s="994" t="s">
        <v>2404</v>
      </c>
      <c r="I98" s="1141">
        <v>53802</v>
      </c>
      <c r="J98" s="1280"/>
    </row>
    <row r="99" spans="1:10">
      <c r="A99" s="986">
        <f t="shared" si="1"/>
        <v>93</v>
      </c>
      <c r="B99" s="993">
        <v>900843898</v>
      </c>
      <c r="C99" s="1062" t="s">
        <v>944</v>
      </c>
      <c r="D99" s="1069" t="s">
        <v>1318</v>
      </c>
      <c r="E99" s="1069" t="s">
        <v>416</v>
      </c>
      <c r="F99" s="994">
        <v>45575</v>
      </c>
      <c r="G99" s="994">
        <v>45581</v>
      </c>
      <c r="H99" s="994" t="s">
        <v>2405</v>
      </c>
      <c r="I99" s="1141">
        <v>57700</v>
      </c>
      <c r="J99" s="1280"/>
    </row>
    <row r="100" spans="1:10">
      <c r="A100" s="986">
        <f t="shared" si="1"/>
        <v>94</v>
      </c>
      <c r="B100" s="993">
        <v>900843898</v>
      </c>
      <c r="C100" s="1062" t="s">
        <v>944</v>
      </c>
      <c r="D100" s="1069" t="s">
        <v>1318</v>
      </c>
      <c r="E100" s="1069" t="s">
        <v>416</v>
      </c>
      <c r="F100" s="994">
        <v>45575</v>
      </c>
      <c r="G100" s="994">
        <v>45581</v>
      </c>
      <c r="H100" s="994" t="s">
        <v>2406</v>
      </c>
      <c r="I100" s="1141">
        <v>64700</v>
      </c>
      <c r="J100" s="1280"/>
    </row>
    <row r="101" spans="1:10">
      <c r="A101" s="986">
        <f t="shared" si="1"/>
        <v>95</v>
      </c>
      <c r="B101" s="993">
        <v>900843898</v>
      </c>
      <c r="C101" s="1062" t="s">
        <v>944</v>
      </c>
      <c r="D101" s="1069" t="s">
        <v>1318</v>
      </c>
      <c r="E101" s="1069" t="s">
        <v>416</v>
      </c>
      <c r="F101" s="994">
        <v>45575</v>
      </c>
      <c r="G101" s="994">
        <v>45581</v>
      </c>
      <c r="H101" s="994" t="s">
        <v>2407</v>
      </c>
      <c r="I101" s="1141">
        <v>65702</v>
      </c>
      <c r="J101" s="1280"/>
    </row>
    <row r="102" spans="1:10">
      <c r="A102" s="986">
        <f t="shared" si="1"/>
        <v>96</v>
      </c>
      <c r="B102" s="993">
        <v>900843898</v>
      </c>
      <c r="C102" s="1062" t="s">
        <v>944</v>
      </c>
      <c r="D102" s="1069" t="s">
        <v>1318</v>
      </c>
      <c r="E102" s="1069" t="s">
        <v>416</v>
      </c>
      <c r="F102" s="994">
        <v>45575</v>
      </c>
      <c r="G102" s="994">
        <v>45581</v>
      </c>
      <c r="H102" s="994" t="s">
        <v>2408</v>
      </c>
      <c r="I102" s="1141">
        <v>68800</v>
      </c>
      <c r="J102" s="1280"/>
    </row>
    <row r="103" spans="1:10">
      <c r="A103" s="986">
        <f t="shared" si="1"/>
        <v>97</v>
      </c>
      <c r="B103" s="993">
        <v>900843898</v>
      </c>
      <c r="C103" s="1062" t="s">
        <v>944</v>
      </c>
      <c r="D103" s="1069" t="s">
        <v>1318</v>
      </c>
      <c r="E103" s="1069" t="s">
        <v>416</v>
      </c>
      <c r="F103" s="994">
        <v>45575</v>
      </c>
      <c r="G103" s="994">
        <v>45581</v>
      </c>
      <c r="H103" s="994" t="s">
        <v>2409</v>
      </c>
      <c r="I103" s="1141">
        <v>92300</v>
      </c>
      <c r="J103" s="1280"/>
    </row>
    <row r="104" spans="1:10">
      <c r="A104" s="986">
        <f t="shared" si="1"/>
        <v>98</v>
      </c>
      <c r="B104" s="993">
        <v>900843898</v>
      </c>
      <c r="C104" s="1062" t="s">
        <v>944</v>
      </c>
      <c r="D104" s="1069" t="s">
        <v>1318</v>
      </c>
      <c r="E104" s="1069" t="s">
        <v>416</v>
      </c>
      <c r="F104" s="994">
        <v>45575</v>
      </c>
      <c r="G104" s="994">
        <v>45581</v>
      </c>
      <c r="H104" s="994" t="s">
        <v>2410</v>
      </c>
      <c r="I104" s="1141">
        <v>121506.99</v>
      </c>
      <c r="J104" s="1280"/>
    </row>
    <row r="105" spans="1:10">
      <c r="A105" s="986">
        <f t="shared" si="1"/>
        <v>99</v>
      </c>
      <c r="B105" s="993">
        <v>900843898</v>
      </c>
      <c r="C105" s="1062" t="s">
        <v>944</v>
      </c>
      <c r="D105" s="1069" t="s">
        <v>1318</v>
      </c>
      <c r="E105" s="1069" t="s">
        <v>416</v>
      </c>
      <c r="F105" s="994">
        <v>45576</v>
      </c>
      <c r="G105" s="994">
        <v>45581</v>
      </c>
      <c r="H105" s="994" t="s">
        <v>2411</v>
      </c>
      <c r="I105" s="1141">
        <v>13900</v>
      </c>
      <c r="J105" s="1280"/>
    </row>
    <row r="106" spans="1:10">
      <c r="A106" s="986">
        <f t="shared" si="1"/>
        <v>100</v>
      </c>
      <c r="B106" s="993">
        <v>900843898</v>
      </c>
      <c r="C106" s="1062" t="s">
        <v>944</v>
      </c>
      <c r="D106" s="1069" t="s">
        <v>1318</v>
      </c>
      <c r="E106" s="1069" t="s">
        <v>416</v>
      </c>
      <c r="F106" s="994">
        <v>45576</v>
      </c>
      <c r="G106" s="994">
        <v>45581</v>
      </c>
      <c r="H106" s="994" t="s">
        <v>2412</v>
      </c>
      <c r="I106" s="1141">
        <v>15900</v>
      </c>
      <c r="J106" s="1280"/>
    </row>
    <row r="107" spans="1:10">
      <c r="A107" s="986">
        <f t="shared" si="1"/>
        <v>101</v>
      </c>
      <c r="B107" s="993">
        <v>900843898</v>
      </c>
      <c r="C107" s="1062" t="s">
        <v>944</v>
      </c>
      <c r="D107" s="1069" t="s">
        <v>1318</v>
      </c>
      <c r="E107" s="1069" t="s">
        <v>416</v>
      </c>
      <c r="F107" s="994">
        <v>45576</v>
      </c>
      <c r="G107" s="994">
        <v>45581</v>
      </c>
      <c r="H107" s="994" t="s">
        <v>2413</v>
      </c>
      <c r="I107" s="1141">
        <v>19900</v>
      </c>
      <c r="J107" s="1280"/>
    </row>
    <row r="108" spans="1:10">
      <c r="A108" s="986">
        <f t="shared" si="1"/>
        <v>102</v>
      </c>
      <c r="B108" s="993">
        <v>900843898</v>
      </c>
      <c r="C108" s="1062" t="s">
        <v>944</v>
      </c>
      <c r="D108" s="1069" t="s">
        <v>1318</v>
      </c>
      <c r="E108" s="1069" t="s">
        <v>416</v>
      </c>
      <c r="F108" s="994">
        <v>45576</v>
      </c>
      <c r="G108" s="994">
        <v>45581</v>
      </c>
      <c r="H108" s="994" t="s">
        <v>2414</v>
      </c>
      <c r="I108" s="1141">
        <v>19900</v>
      </c>
      <c r="J108" s="1280"/>
    </row>
    <row r="109" spans="1:10">
      <c r="A109" s="986">
        <f t="shared" si="1"/>
        <v>103</v>
      </c>
      <c r="B109" s="993">
        <v>900843898</v>
      </c>
      <c r="C109" s="1062" t="s">
        <v>944</v>
      </c>
      <c r="D109" s="1069" t="s">
        <v>1318</v>
      </c>
      <c r="E109" s="1069" t="s">
        <v>416</v>
      </c>
      <c r="F109" s="994">
        <v>45576</v>
      </c>
      <c r="G109" s="994">
        <v>45581</v>
      </c>
      <c r="H109" s="994" t="s">
        <v>2415</v>
      </c>
      <c r="I109" s="1141">
        <v>19900</v>
      </c>
      <c r="J109" s="1280"/>
    </row>
    <row r="110" spans="1:10">
      <c r="A110" s="986">
        <f t="shared" si="1"/>
        <v>104</v>
      </c>
      <c r="B110" s="993">
        <v>900843898</v>
      </c>
      <c r="C110" s="1062" t="s">
        <v>944</v>
      </c>
      <c r="D110" s="1069" t="s">
        <v>1318</v>
      </c>
      <c r="E110" s="1069" t="s">
        <v>416</v>
      </c>
      <c r="F110" s="994">
        <v>45576</v>
      </c>
      <c r="G110" s="994">
        <v>45581</v>
      </c>
      <c r="H110" s="994" t="s">
        <v>2416</v>
      </c>
      <c r="I110" s="1141">
        <v>19900</v>
      </c>
      <c r="J110" s="1280"/>
    </row>
    <row r="111" spans="1:10">
      <c r="A111" s="986">
        <f t="shared" si="1"/>
        <v>105</v>
      </c>
      <c r="B111" s="993">
        <v>900843898</v>
      </c>
      <c r="C111" s="1062" t="s">
        <v>944</v>
      </c>
      <c r="D111" s="1069" t="s">
        <v>1318</v>
      </c>
      <c r="E111" s="1069" t="s">
        <v>416</v>
      </c>
      <c r="F111" s="994">
        <v>45576</v>
      </c>
      <c r="G111" s="994">
        <v>45581</v>
      </c>
      <c r="H111" s="994" t="s">
        <v>2417</v>
      </c>
      <c r="I111" s="1141">
        <v>24900</v>
      </c>
      <c r="J111" s="1280"/>
    </row>
    <row r="112" spans="1:10">
      <c r="A112" s="986">
        <f t="shared" si="1"/>
        <v>106</v>
      </c>
      <c r="B112" s="993">
        <v>900843898</v>
      </c>
      <c r="C112" s="1062" t="s">
        <v>944</v>
      </c>
      <c r="D112" s="1069" t="s">
        <v>1318</v>
      </c>
      <c r="E112" s="1069" t="s">
        <v>416</v>
      </c>
      <c r="F112" s="994">
        <v>45576</v>
      </c>
      <c r="G112" s="994">
        <v>45581</v>
      </c>
      <c r="H112" s="994" t="s">
        <v>2418</v>
      </c>
      <c r="I112" s="1141">
        <v>33901</v>
      </c>
      <c r="J112" s="1280"/>
    </row>
    <row r="113" spans="1:10">
      <c r="A113" s="986">
        <f t="shared" si="1"/>
        <v>107</v>
      </c>
      <c r="B113" s="993">
        <v>900843898</v>
      </c>
      <c r="C113" s="1062" t="s">
        <v>944</v>
      </c>
      <c r="D113" s="1069" t="s">
        <v>1318</v>
      </c>
      <c r="E113" s="1069" t="s">
        <v>416</v>
      </c>
      <c r="F113" s="994">
        <v>45576</v>
      </c>
      <c r="G113" s="994">
        <v>45581</v>
      </c>
      <c r="H113" s="994" t="s">
        <v>2419</v>
      </c>
      <c r="I113" s="1141">
        <v>38800</v>
      </c>
      <c r="J113" s="1280"/>
    </row>
    <row r="114" spans="1:10">
      <c r="A114" s="986">
        <f t="shared" si="1"/>
        <v>108</v>
      </c>
      <c r="B114" s="993">
        <v>900843898</v>
      </c>
      <c r="C114" s="1062" t="s">
        <v>944</v>
      </c>
      <c r="D114" s="1069" t="s">
        <v>1318</v>
      </c>
      <c r="E114" s="1069" t="s">
        <v>416</v>
      </c>
      <c r="F114" s="994">
        <v>45576</v>
      </c>
      <c r="G114" s="994">
        <v>45581</v>
      </c>
      <c r="H114" s="994" t="s">
        <v>2420</v>
      </c>
      <c r="I114" s="1141">
        <v>41700</v>
      </c>
      <c r="J114" s="1280"/>
    </row>
    <row r="115" spans="1:10">
      <c r="A115" s="986">
        <f t="shared" si="1"/>
        <v>109</v>
      </c>
      <c r="B115" s="993">
        <v>900843898</v>
      </c>
      <c r="C115" s="1062" t="s">
        <v>944</v>
      </c>
      <c r="D115" s="1069" t="s">
        <v>1318</v>
      </c>
      <c r="E115" s="1069" t="s">
        <v>416</v>
      </c>
      <c r="F115" s="994">
        <v>45576</v>
      </c>
      <c r="G115" s="994">
        <v>45581</v>
      </c>
      <c r="H115" s="994" t="s">
        <v>2421</v>
      </c>
      <c r="I115" s="1141">
        <v>46900</v>
      </c>
      <c r="J115" s="1280"/>
    </row>
    <row r="116" spans="1:10">
      <c r="A116" s="986">
        <f t="shared" si="1"/>
        <v>110</v>
      </c>
      <c r="B116" s="993">
        <v>900843898</v>
      </c>
      <c r="C116" s="1062" t="s">
        <v>944</v>
      </c>
      <c r="D116" s="1069" t="s">
        <v>1318</v>
      </c>
      <c r="E116" s="1069" t="s">
        <v>416</v>
      </c>
      <c r="F116" s="994">
        <v>45576</v>
      </c>
      <c r="G116" s="994">
        <v>45581</v>
      </c>
      <c r="H116" s="994" t="s">
        <v>2422</v>
      </c>
      <c r="I116" s="1141">
        <v>49902</v>
      </c>
      <c r="J116" s="1280"/>
    </row>
    <row r="117" spans="1:10">
      <c r="A117" s="986">
        <f t="shared" si="1"/>
        <v>111</v>
      </c>
      <c r="B117" s="993">
        <v>900843898</v>
      </c>
      <c r="C117" s="1062" t="s">
        <v>944</v>
      </c>
      <c r="D117" s="1069" t="s">
        <v>1318</v>
      </c>
      <c r="E117" s="1069" t="s">
        <v>416</v>
      </c>
      <c r="F117" s="994">
        <v>45576</v>
      </c>
      <c r="G117" s="994">
        <v>45581</v>
      </c>
      <c r="H117" s="994" t="s">
        <v>2423</v>
      </c>
      <c r="I117" s="1141">
        <v>58800</v>
      </c>
      <c r="J117" s="1280"/>
    </row>
    <row r="118" spans="1:10">
      <c r="A118" s="986">
        <f t="shared" si="1"/>
        <v>112</v>
      </c>
      <c r="B118" s="993">
        <v>900843898</v>
      </c>
      <c r="C118" s="1062" t="s">
        <v>944</v>
      </c>
      <c r="D118" s="1069" t="s">
        <v>1318</v>
      </c>
      <c r="E118" s="1069" t="s">
        <v>416</v>
      </c>
      <c r="F118" s="994">
        <v>45576</v>
      </c>
      <c r="G118" s="994">
        <v>45581</v>
      </c>
      <c r="H118" s="994" t="s">
        <v>2424</v>
      </c>
      <c r="I118" s="1141">
        <v>88800</v>
      </c>
      <c r="J118" s="1280"/>
    </row>
    <row r="119" spans="1:10">
      <c r="A119" s="986">
        <f t="shared" si="1"/>
        <v>113</v>
      </c>
      <c r="B119" s="993">
        <v>900843898</v>
      </c>
      <c r="C119" s="1062" t="s">
        <v>944</v>
      </c>
      <c r="D119" s="1069" t="s">
        <v>1318</v>
      </c>
      <c r="E119" s="1069" t="s">
        <v>416</v>
      </c>
      <c r="F119" s="994">
        <v>45576</v>
      </c>
      <c r="G119" s="994">
        <v>45581</v>
      </c>
      <c r="H119" s="994" t="s">
        <v>2425</v>
      </c>
      <c r="I119" s="1141">
        <v>99600</v>
      </c>
      <c r="J119" s="1280"/>
    </row>
    <row r="120" spans="1:10">
      <c r="A120" s="986">
        <f t="shared" si="1"/>
        <v>114</v>
      </c>
      <c r="B120" s="993">
        <v>900843898</v>
      </c>
      <c r="C120" s="1062" t="s">
        <v>944</v>
      </c>
      <c r="D120" s="1069" t="s">
        <v>1318</v>
      </c>
      <c r="E120" s="1069" t="s">
        <v>416</v>
      </c>
      <c r="F120" s="994">
        <v>45576</v>
      </c>
      <c r="G120" s="994">
        <v>45581</v>
      </c>
      <c r="H120" s="994" t="s">
        <v>2426</v>
      </c>
      <c r="I120" s="1141">
        <v>107700</v>
      </c>
      <c r="J120" s="1280"/>
    </row>
    <row r="121" spans="1:10">
      <c r="A121" s="986">
        <f t="shared" si="1"/>
        <v>115</v>
      </c>
      <c r="B121" s="993">
        <v>900843898</v>
      </c>
      <c r="C121" s="1062" t="s">
        <v>944</v>
      </c>
      <c r="D121" s="1069" t="s">
        <v>1318</v>
      </c>
      <c r="E121" s="1069" t="s">
        <v>416</v>
      </c>
      <c r="F121" s="994">
        <v>45577</v>
      </c>
      <c r="G121" s="994">
        <v>45581</v>
      </c>
      <c r="H121" s="994" t="s">
        <v>2427</v>
      </c>
      <c r="I121" s="1141">
        <v>24900</v>
      </c>
      <c r="J121" s="1280"/>
    </row>
    <row r="122" spans="1:10">
      <c r="A122" s="986">
        <f t="shared" si="1"/>
        <v>116</v>
      </c>
      <c r="B122" s="993">
        <v>900843898</v>
      </c>
      <c r="C122" s="1062" t="s">
        <v>944</v>
      </c>
      <c r="D122" s="1069" t="s">
        <v>1318</v>
      </c>
      <c r="E122" s="1069" t="s">
        <v>416</v>
      </c>
      <c r="F122" s="994">
        <v>45577</v>
      </c>
      <c r="G122" s="994">
        <v>45581</v>
      </c>
      <c r="H122" s="994" t="s">
        <v>2428</v>
      </c>
      <c r="I122" s="1141">
        <v>31400</v>
      </c>
      <c r="J122" s="1280"/>
    </row>
    <row r="123" spans="1:10">
      <c r="A123" s="986">
        <f t="shared" si="1"/>
        <v>117</v>
      </c>
      <c r="B123" s="993">
        <v>900843898</v>
      </c>
      <c r="C123" s="1062" t="s">
        <v>944</v>
      </c>
      <c r="D123" s="1069" t="s">
        <v>1318</v>
      </c>
      <c r="E123" s="1069" t="s">
        <v>416</v>
      </c>
      <c r="F123" s="994">
        <v>45577</v>
      </c>
      <c r="G123" s="994">
        <v>45581</v>
      </c>
      <c r="H123" s="994" t="s">
        <v>2429</v>
      </c>
      <c r="I123" s="1141">
        <v>33802</v>
      </c>
      <c r="J123" s="1280"/>
    </row>
    <row r="124" spans="1:10">
      <c r="A124" s="986">
        <f t="shared" si="1"/>
        <v>118</v>
      </c>
      <c r="B124" s="993">
        <v>900843898</v>
      </c>
      <c r="C124" s="1062" t="s">
        <v>944</v>
      </c>
      <c r="D124" s="1069" t="s">
        <v>1318</v>
      </c>
      <c r="E124" s="1069" t="s">
        <v>416</v>
      </c>
      <c r="F124" s="994">
        <v>45577</v>
      </c>
      <c r="G124" s="994">
        <v>45581</v>
      </c>
      <c r="H124" s="994" t="s">
        <v>2430</v>
      </c>
      <c r="I124" s="1141">
        <v>35900</v>
      </c>
      <c r="J124" s="1280"/>
    </row>
    <row r="125" spans="1:10">
      <c r="A125" s="986">
        <f t="shared" si="1"/>
        <v>119</v>
      </c>
      <c r="B125" s="993">
        <v>900843898</v>
      </c>
      <c r="C125" s="1062" t="s">
        <v>944</v>
      </c>
      <c r="D125" s="1069" t="s">
        <v>1318</v>
      </c>
      <c r="E125" s="1069" t="s">
        <v>416</v>
      </c>
      <c r="F125" s="994">
        <v>45577</v>
      </c>
      <c r="G125" s="994">
        <v>45581</v>
      </c>
      <c r="H125" s="994" t="s">
        <v>2431</v>
      </c>
      <c r="I125" s="1141">
        <v>37300</v>
      </c>
      <c r="J125" s="1280"/>
    </row>
    <row r="126" spans="1:10">
      <c r="A126" s="986">
        <f t="shared" si="1"/>
        <v>120</v>
      </c>
      <c r="B126" s="993">
        <v>900843898</v>
      </c>
      <c r="C126" s="1062" t="s">
        <v>944</v>
      </c>
      <c r="D126" s="1069" t="s">
        <v>1318</v>
      </c>
      <c r="E126" s="1069" t="s">
        <v>416</v>
      </c>
      <c r="F126" s="994">
        <v>45577</v>
      </c>
      <c r="G126" s="994">
        <v>45581</v>
      </c>
      <c r="H126" s="994" t="s">
        <v>2432</v>
      </c>
      <c r="I126" s="1141">
        <v>37800</v>
      </c>
      <c r="J126" s="1280"/>
    </row>
    <row r="127" spans="1:10">
      <c r="A127" s="986">
        <f t="shared" si="1"/>
        <v>121</v>
      </c>
      <c r="B127" s="993">
        <v>900843898</v>
      </c>
      <c r="C127" s="1062" t="s">
        <v>944</v>
      </c>
      <c r="D127" s="1069" t="s">
        <v>1318</v>
      </c>
      <c r="E127" s="1069" t="s">
        <v>416</v>
      </c>
      <c r="F127" s="994">
        <v>45577</v>
      </c>
      <c r="G127" s="994">
        <v>45581</v>
      </c>
      <c r="H127" s="994" t="s">
        <v>2433</v>
      </c>
      <c r="I127" s="1141">
        <v>41800</v>
      </c>
      <c r="J127" s="1280"/>
    </row>
    <row r="128" spans="1:10">
      <c r="A128" s="986">
        <f t="shared" si="1"/>
        <v>122</v>
      </c>
      <c r="B128" s="993">
        <v>900843898</v>
      </c>
      <c r="C128" s="1062" t="s">
        <v>944</v>
      </c>
      <c r="D128" s="1069" t="s">
        <v>1318</v>
      </c>
      <c r="E128" s="1069" t="s">
        <v>416</v>
      </c>
      <c r="F128" s="994">
        <v>45577</v>
      </c>
      <c r="G128" s="994">
        <v>45581</v>
      </c>
      <c r="H128" s="994" t="s">
        <v>2434</v>
      </c>
      <c r="I128" s="1141">
        <v>46900</v>
      </c>
      <c r="J128" s="1280"/>
    </row>
    <row r="129" spans="1:10">
      <c r="A129" s="986">
        <f t="shared" si="1"/>
        <v>123</v>
      </c>
      <c r="B129" s="993">
        <v>900843898</v>
      </c>
      <c r="C129" s="1062" t="s">
        <v>944</v>
      </c>
      <c r="D129" s="1069" t="s">
        <v>1318</v>
      </c>
      <c r="E129" s="1069" t="s">
        <v>416</v>
      </c>
      <c r="F129" s="994">
        <v>45577</v>
      </c>
      <c r="G129" s="994">
        <v>45581</v>
      </c>
      <c r="H129" s="994" t="s">
        <v>2435</v>
      </c>
      <c r="I129" s="1141">
        <v>48300</v>
      </c>
      <c r="J129" s="1280"/>
    </row>
    <row r="130" spans="1:10">
      <c r="A130" s="986">
        <f t="shared" si="1"/>
        <v>124</v>
      </c>
      <c r="B130" s="993">
        <v>900843898</v>
      </c>
      <c r="C130" s="1062" t="s">
        <v>944</v>
      </c>
      <c r="D130" s="1069" t="s">
        <v>1318</v>
      </c>
      <c r="E130" s="1069" t="s">
        <v>416</v>
      </c>
      <c r="F130" s="994">
        <v>45577</v>
      </c>
      <c r="G130" s="994">
        <v>45581</v>
      </c>
      <c r="H130" s="994" t="s">
        <v>2436</v>
      </c>
      <c r="I130" s="1141">
        <v>51700</v>
      </c>
      <c r="J130" s="1280"/>
    </row>
    <row r="131" spans="1:10">
      <c r="A131" s="986">
        <f t="shared" si="1"/>
        <v>125</v>
      </c>
      <c r="B131" s="993">
        <v>900843898</v>
      </c>
      <c r="C131" s="1062" t="s">
        <v>944</v>
      </c>
      <c r="D131" s="1069" t="s">
        <v>1318</v>
      </c>
      <c r="E131" s="1069" t="s">
        <v>416</v>
      </c>
      <c r="F131" s="994">
        <v>45577</v>
      </c>
      <c r="G131" s="994">
        <v>45581</v>
      </c>
      <c r="H131" s="994" t="s">
        <v>2437</v>
      </c>
      <c r="I131" s="1141">
        <v>51700</v>
      </c>
      <c r="J131" s="1280"/>
    </row>
    <row r="132" spans="1:10">
      <c r="A132" s="986">
        <f t="shared" si="1"/>
        <v>126</v>
      </c>
      <c r="B132" s="993">
        <v>900843898</v>
      </c>
      <c r="C132" s="1062" t="s">
        <v>944</v>
      </c>
      <c r="D132" s="1069" t="s">
        <v>1318</v>
      </c>
      <c r="E132" s="1069" t="s">
        <v>416</v>
      </c>
      <c r="F132" s="994">
        <v>45577</v>
      </c>
      <c r="G132" s="994">
        <v>45581</v>
      </c>
      <c r="H132" s="994" t="s">
        <v>2438</v>
      </c>
      <c r="I132" s="1141">
        <v>52850</v>
      </c>
      <c r="J132" s="1280"/>
    </row>
    <row r="133" spans="1:10">
      <c r="A133" s="986">
        <f t="shared" si="1"/>
        <v>127</v>
      </c>
      <c r="B133" s="993">
        <v>900843898</v>
      </c>
      <c r="C133" s="1062" t="s">
        <v>944</v>
      </c>
      <c r="D133" s="1069" t="s">
        <v>1318</v>
      </c>
      <c r="E133" s="1069" t="s">
        <v>416</v>
      </c>
      <c r="F133" s="994">
        <v>45577</v>
      </c>
      <c r="G133" s="994">
        <v>45581</v>
      </c>
      <c r="H133" s="994" t="s">
        <v>2439</v>
      </c>
      <c r="I133" s="1141">
        <v>55650</v>
      </c>
      <c r="J133" s="1280"/>
    </row>
    <row r="134" spans="1:10">
      <c r="A134" s="986">
        <f t="shared" si="1"/>
        <v>128</v>
      </c>
      <c r="B134" s="993">
        <v>900843898</v>
      </c>
      <c r="C134" s="1062" t="s">
        <v>944</v>
      </c>
      <c r="D134" s="1069" t="s">
        <v>1318</v>
      </c>
      <c r="E134" s="1069" t="s">
        <v>416</v>
      </c>
      <c r="F134" s="994">
        <v>45577</v>
      </c>
      <c r="G134" s="994">
        <v>45581</v>
      </c>
      <c r="H134" s="994" t="s">
        <v>2440</v>
      </c>
      <c r="I134" s="1141">
        <v>60900</v>
      </c>
      <c r="J134" s="1280"/>
    </row>
    <row r="135" spans="1:10">
      <c r="A135" s="986">
        <f t="shared" si="1"/>
        <v>129</v>
      </c>
      <c r="B135" s="993">
        <v>900843898</v>
      </c>
      <c r="C135" s="1062" t="s">
        <v>944</v>
      </c>
      <c r="D135" s="1069" t="s">
        <v>1318</v>
      </c>
      <c r="E135" s="1069" t="s">
        <v>416</v>
      </c>
      <c r="F135" s="994">
        <v>45577</v>
      </c>
      <c r="G135" s="994">
        <v>45581</v>
      </c>
      <c r="H135" s="994" t="s">
        <v>2441</v>
      </c>
      <c r="I135" s="1141">
        <v>63800</v>
      </c>
      <c r="J135" s="1280"/>
    </row>
    <row r="136" spans="1:10">
      <c r="A136" s="986">
        <f t="shared" si="1"/>
        <v>130</v>
      </c>
      <c r="B136" s="993">
        <v>900843898</v>
      </c>
      <c r="C136" s="1062" t="s">
        <v>944</v>
      </c>
      <c r="D136" s="1069" t="s">
        <v>1318</v>
      </c>
      <c r="E136" s="1069" t="s">
        <v>416</v>
      </c>
      <c r="F136" s="994">
        <v>45577</v>
      </c>
      <c r="G136" s="994">
        <v>45581</v>
      </c>
      <c r="H136" s="994" t="s">
        <v>2442</v>
      </c>
      <c r="I136" s="1141">
        <v>65700</v>
      </c>
      <c r="J136" s="1280"/>
    </row>
    <row r="137" spans="1:10">
      <c r="A137" s="986">
        <f t="shared" ref="A137:A187" si="2">+A136+1</f>
        <v>131</v>
      </c>
      <c r="B137" s="993">
        <v>900843898</v>
      </c>
      <c r="C137" s="1062" t="s">
        <v>944</v>
      </c>
      <c r="D137" s="1069" t="s">
        <v>1318</v>
      </c>
      <c r="E137" s="1069" t="s">
        <v>416</v>
      </c>
      <c r="F137" s="994">
        <v>45577</v>
      </c>
      <c r="G137" s="994">
        <v>45581</v>
      </c>
      <c r="H137" s="994" t="s">
        <v>2443</v>
      </c>
      <c r="I137" s="1141">
        <v>74700</v>
      </c>
      <c r="J137" s="1280"/>
    </row>
    <row r="138" spans="1:10">
      <c r="A138" s="986">
        <f t="shared" si="2"/>
        <v>132</v>
      </c>
      <c r="B138" s="993">
        <v>900843898</v>
      </c>
      <c r="C138" s="1062" t="s">
        <v>944</v>
      </c>
      <c r="D138" s="1069" t="s">
        <v>1318</v>
      </c>
      <c r="E138" s="1069" t="s">
        <v>416</v>
      </c>
      <c r="F138" s="994">
        <v>45577</v>
      </c>
      <c r="G138" s="994">
        <v>45581</v>
      </c>
      <c r="H138" s="994" t="s">
        <v>2444</v>
      </c>
      <c r="I138" s="1141">
        <v>75650</v>
      </c>
      <c r="J138" s="1280"/>
    </row>
    <row r="139" spans="1:10">
      <c r="A139" s="986">
        <f t="shared" si="2"/>
        <v>133</v>
      </c>
      <c r="B139" s="993">
        <v>900843898</v>
      </c>
      <c r="C139" s="1062" t="s">
        <v>944</v>
      </c>
      <c r="D139" s="1069" t="s">
        <v>1318</v>
      </c>
      <c r="E139" s="1069" t="s">
        <v>416</v>
      </c>
      <c r="F139" s="994">
        <v>45577</v>
      </c>
      <c r="G139" s="994">
        <v>45581</v>
      </c>
      <c r="H139" s="994" t="s">
        <v>2445</v>
      </c>
      <c r="I139" s="1141">
        <v>76700</v>
      </c>
      <c r="J139" s="1280"/>
    </row>
    <row r="140" spans="1:10">
      <c r="A140" s="986">
        <f t="shared" si="2"/>
        <v>134</v>
      </c>
      <c r="B140" s="993">
        <v>900843898</v>
      </c>
      <c r="C140" s="1062" t="s">
        <v>944</v>
      </c>
      <c r="D140" s="1069" t="s">
        <v>1318</v>
      </c>
      <c r="E140" s="1069" t="s">
        <v>416</v>
      </c>
      <c r="F140" s="994">
        <v>45577</v>
      </c>
      <c r="G140" s="994">
        <v>45581</v>
      </c>
      <c r="H140" s="994" t="s">
        <v>2446</v>
      </c>
      <c r="I140" s="1141">
        <v>79200</v>
      </c>
      <c r="J140" s="1280"/>
    </row>
    <row r="141" spans="1:10">
      <c r="A141" s="986">
        <f t="shared" si="2"/>
        <v>135</v>
      </c>
      <c r="B141" s="993">
        <v>900843898</v>
      </c>
      <c r="C141" s="1062" t="s">
        <v>944</v>
      </c>
      <c r="D141" s="1069" t="s">
        <v>1318</v>
      </c>
      <c r="E141" s="1069" t="s">
        <v>416</v>
      </c>
      <c r="F141" s="994">
        <v>45577</v>
      </c>
      <c r="G141" s="994">
        <v>45581</v>
      </c>
      <c r="H141" s="994" t="s">
        <v>2447</v>
      </c>
      <c r="I141" s="1141">
        <v>79600</v>
      </c>
      <c r="J141" s="1280"/>
    </row>
    <row r="142" spans="1:10">
      <c r="A142" s="986">
        <f t="shared" si="2"/>
        <v>136</v>
      </c>
      <c r="B142" s="993">
        <v>900843898</v>
      </c>
      <c r="C142" s="1062" t="s">
        <v>944</v>
      </c>
      <c r="D142" s="1069" t="s">
        <v>1318</v>
      </c>
      <c r="E142" s="1069" t="s">
        <v>416</v>
      </c>
      <c r="F142" s="994">
        <v>45577</v>
      </c>
      <c r="G142" s="994">
        <v>45581</v>
      </c>
      <c r="H142" s="994" t="s">
        <v>2448</v>
      </c>
      <c r="I142" s="1141">
        <v>86700</v>
      </c>
      <c r="J142" s="1280"/>
    </row>
    <row r="143" spans="1:10">
      <c r="A143" s="986">
        <f t="shared" si="2"/>
        <v>137</v>
      </c>
      <c r="B143" s="993">
        <v>900843898</v>
      </c>
      <c r="C143" s="1062" t="s">
        <v>944</v>
      </c>
      <c r="D143" s="1069" t="s">
        <v>1318</v>
      </c>
      <c r="E143" s="1069" t="s">
        <v>416</v>
      </c>
      <c r="F143" s="994">
        <v>45578</v>
      </c>
      <c r="G143" s="994">
        <v>45581</v>
      </c>
      <c r="H143" s="994" t="s">
        <v>2449</v>
      </c>
      <c r="I143" s="1141">
        <v>19900</v>
      </c>
      <c r="J143" s="1280"/>
    </row>
    <row r="144" spans="1:10">
      <c r="A144" s="986">
        <f t="shared" si="2"/>
        <v>138</v>
      </c>
      <c r="B144" s="993">
        <v>900843898</v>
      </c>
      <c r="C144" s="1062" t="s">
        <v>944</v>
      </c>
      <c r="D144" s="1069" t="s">
        <v>1318</v>
      </c>
      <c r="E144" s="1069" t="s">
        <v>416</v>
      </c>
      <c r="F144" s="994">
        <v>45578</v>
      </c>
      <c r="G144" s="994">
        <v>45581</v>
      </c>
      <c r="H144" s="994" t="s">
        <v>2450</v>
      </c>
      <c r="I144" s="1141">
        <v>19900</v>
      </c>
      <c r="J144" s="1280"/>
    </row>
    <row r="145" spans="1:10">
      <c r="A145" s="986">
        <f t="shared" si="2"/>
        <v>139</v>
      </c>
      <c r="B145" s="993">
        <v>900843898</v>
      </c>
      <c r="C145" s="1062" t="s">
        <v>944</v>
      </c>
      <c r="D145" s="1069" t="s">
        <v>1318</v>
      </c>
      <c r="E145" s="1069" t="s">
        <v>416</v>
      </c>
      <c r="F145" s="994">
        <v>45578</v>
      </c>
      <c r="G145" s="994">
        <v>45581</v>
      </c>
      <c r="H145" s="994" t="s">
        <v>2451</v>
      </c>
      <c r="I145" s="1141">
        <v>19900</v>
      </c>
      <c r="J145" s="1280"/>
    </row>
    <row r="146" spans="1:10">
      <c r="A146" s="986">
        <f t="shared" si="2"/>
        <v>140</v>
      </c>
      <c r="B146" s="993">
        <v>900843898</v>
      </c>
      <c r="C146" s="1062" t="s">
        <v>944</v>
      </c>
      <c r="D146" s="1069" t="s">
        <v>1318</v>
      </c>
      <c r="E146" s="1069" t="s">
        <v>416</v>
      </c>
      <c r="F146" s="994">
        <v>45578</v>
      </c>
      <c r="G146" s="994">
        <v>45581</v>
      </c>
      <c r="H146" s="994" t="s">
        <v>2452</v>
      </c>
      <c r="I146" s="1141">
        <v>26900</v>
      </c>
      <c r="J146" s="1280"/>
    </row>
    <row r="147" spans="1:10">
      <c r="A147" s="986">
        <f t="shared" si="2"/>
        <v>141</v>
      </c>
      <c r="B147" s="993">
        <v>900843898</v>
      </c>
      <c r="C147" s="1062" t="s">
        <v>944</v>
      </c>
      <c r="D147" s="1069" t="s">
        <v>1318</v>
      </c>
      <c r="E147" s="1069" t="s">
        <v>416</v>
      </c>
      <c r="F147" s="994">
        <v>45578</v>
      </c>
      <c r="G147" s="994">
        <v>45581</v>
      </c>
      <c r="H147" s="994" t="s">
        <v>2453</v>
      </c>
      <c r="I147" s="1141">
        <v>33400</v>
      </c>
      <c r="J147" s="1280"/>
    </row>
    <row r="148" spans="1:10">
      <c r="A148" s="986">
        <f t="shared" si="2"/>
        <v>142</v>
      </c>
      <c r="B148" s="993">
        <v>900843898</v>
      </c>
      <c r="C148" s="1062" t="s">
        <v>944</v>
      </c>
      <c r="D148" s="1069" t="s">
        <v>1318</v>
      </c>
      <c r="E148" s="1069" t="s">
        <v>416</v>
      </c>
      <c r="F148" s="994">
        <v>45578</v>
      </c>
      <c r="G148" s="994">
        <v>45581</v>
      </c>
      <c r="H148" s="994" t="s">
        <v>2454</v>
      </c>
      <c r="I148" s="1141">
        <v>38800</v>
      </c>
      <c r="J148" s="1280"/>
    </row>
    <row r="149" spans="1:10">
      <c r="A149" s="986">
        <f t="shared" si="2"/>
        <v>143</v>
      </c>
      <c r="B149" s="993">
        <v>900843898</v>
      </c>
      <c r="C149" s="1062" t="s">
        <v>944</v>
      </c>
      <c r="D149" s="1069" t="s">
        <v>1318</v>
      </c>
      <c r="E149" s="1069" t="s">
        <v>416</v>
      </c>
      <c r="F149" s="994">
        <v>45578</v>
      </c>
      <c r="G149" s="994">
        <v>45581</v>
      </c>
      <c r="H149" s="994" t="s">
        <v>2455</v>
      </c>
      <c r="I149" s="1141">
        <v>41800</v>
      </c>
      <c r="J149" s="1280"/>
    </row>
    <row r="150" spans="1:10">
      <c r="A150" s="986">
        <f t="shared" si="2"/>
        <v>144</v>
      </c>
      <c r="B150" s="993">
        <v>900843898</v>
      </c>
      <c r="C150" s="1062" t="s">
        <v>944</v>
      </c>
      <c r="D150" s="1069" t="s">
        <v>1318</v>
      </c>
      <c r="E150" s="1069" t="s">
        <v>416</v>
      </c>
      <c r="F150" s="994">
        <v>45578</v>
      </c>
      <c r="G150" s="994">
        <v>45581</v>
      </c>
      <c r="H150" s="994" t="s">
        <v>2456</v>
      </c>
      <c r="I150" s="1141">
        <v>46800</v>
      </c>
      <c r="J150" s="1280"/>
    </row>
    <row r="151" spans="1:10">
      <c r="A151" s="986">
        <f t="shared" si="2"/>
        <v>145</v>
      </c>
      <c r="B151" s="993">
        <v>900843898</v>
      </c>
      <c r="C151" s="1062" t="s">
        <v>944</v>
      </c>
      <c r="D151" s="1069" t="s">
        <v>1318</v>
      </c>
      <c r="E151" s="1069" t="s">
        <v>416</v>
      </c>
      <c r="F151" s="994">
        <v>45578</v>
      </c>
      <c r="G151" s="994">
        <v>45581</v>
      </c>
      <c r="H151" s="994" t="s">
        <v>2457</v>
      </c>
      <c r="I151" s="1141">
        <v>47800</v>
      </c>
      <c r="J151" s="1280"/>
    </row>
    <row r="152" spans="1:10">
      <c r="A152" s="986">
        <f t="shared" si="2"/>
        <v>146</v>
      </c>
      <c r="B152" s="993">
        <v>900843898</v>
      </c>
      <c r="C152" s="1062" t="s">
        <v>944</v>
      </c>
      <c r="D152" s="1069" t="s">
        <v>1318</v>
      </c>
      <c r="E152" s="1069" t="s">
        <v>416</v>
      </c>
      <c r="F152" s="994">
        <v>45578</v>
      </c>
      <c r="G152" s="994">
        <v>45581</v>
      </c>
      <c r="H152" s="994" t="s">
        <v>2458</v>
      </c>
      <c r="I152" s="1141">
        <v>49902</v>
      </c>
      <c r="J152" s="1280"/>
    </row>
    <row r="153" spans="1:10">
      <c r="A153" s="986">
        <f t="shared" si="2"/>
        <v>147</v>
      </c>
      <c r="B153" s="993">
        <v>900843898</v>
      </c>
      <c r="C153" s="1062" t="s">
        <v>944</v>
      </c>
      <c r="D153" s="1069" t="s">
        <v>1318</v>
      </c>
      <c r="E153" s="1069" t="s">
        <v>416</v>
      </c>
      <c r="F153" s="994">
        <v>45578</v>
      </c>
      <c r="G153" s="994">
        <v>45581</v>
      </c>
      <c r="H153" s="994" t="s">
        <v>2459</v>
      </c>
      <c r="I153" s="1141">
        <v>54900</v>
      </c>
      <c r="J153" s="1280"/>
    </row>
    <row r="154" spans="1:10">
      <c r="A154" s="986">
        <f t="shared" si="2"/>
        <v>148</v>
      </c>
      <c r="B154" s="993">
        <v>900843898</v>
      </c>
      <c r="C154" s="1062" t="s">
        <v>944</v>
      </c>
      <c r="D154" s="1069" t="s">
        <v>1318</v>
      </c>
      <c r="E154" s="1069" t="s">
        <v>416</v>
      </c>
      <c r="F154" s="994">
        <v>45578</v>
      </c>
      <c r="G154" s="994">
        <v>45581</v>
      </c>
      <c r="H154" s="994" t="s">
        <v>2460</v>
      </c>
      <c r="I154" s="1141">
        <v>55700</v>
      </c>
      <c r="J154" s="1280"/>
    </row>
    <row r="155" spans="1:10">
      <c r="A155" s="986">
        <f t="shared" si="2"/>
        <v>149</v>
      </c>
      <c r="B155" s="993">
        <v>900843898</v>
      </c>
      <c r="C155" s="1062" t="s">
        <v>944</v>
      </c>
      <c r="D155" s="1069" t="s">
        <v>1318</v>
      </c>
      <c r="E155" s="1069" t="s">
        <v>416</v>
      </c>
      <c r="F155" s="994">
        <v>45578</v>
      </c>
      <c r="G155" s="994">
        <v>45581</v>
      </c>
      <c r="H155" s="994" t="s">
        <v>2461</v>
      </c>
      <c r="I155" s="1141">
        <v>68800</v>
      </c>
      <c r="J155" s="1280"/>
    </row>
    <row r="156" spans="1:10">
      <c r="A156" s="986">
        <f t="shared" si="2"/>
        <v>150</v>
      </c>
      <c r="B156" s="993">
        <v>900843898</v>
      </c>
      <c r="C156" s="1062" t="s">
        <v>944</v>
      </c>
      <c r="D156" s="1069" t="s">
        <v>1318</v>
      </c>
      <c r="E156" s="1069" t="s">
        <v>416</v>
      </c>
      <c r="F156" s="994">
        <v>45578</v>
      </c>
      <c r="G156" s="994">
        <v>45581</v>
      </c>
      <c r="H156" s="994" t="s">
        <v>2462</v>
      </c>
      <c r="I156" s="1141">
        <v>84700</v>
      </c>
      <c r="J156" s="1280"/>
    </row>
    <row r="157" spans="1:10">
      <c r="A157" s="986">
        <f t="shared" si="2"/>
        <v>151</v>
      </c>
      <c r="B157" s="993">
        <v>900843898</v>
      </c>
      <c r="C157" s="1062" t="s">
        <v>944</v>
      </c>
      <c r="D157" s="1069" t="s">
        <v>1318</v>
      </c>
      <c r="E157" s="1069" t="s">
        <v>416</v>
      </c>
      <c r="F157" s="994">
        <v>45578</v>
      </c>
      <c r="G157" s="994">
        <v>45581</v>
      </c>
      <c r="H157" s="994" t="s">
        <v>2463</v>
      </c>
      <c r="I157" s="1141">
        <v>93800</v>
      </c>
      <c r="J157" s="1280"/>
    </row>
    <row r="158" spans="1:10">
      <c r="A158" s="986">
        <f t="shared" si="2"/>
        <v>152</v>
      </c>
      <c r="B158" s="993">
        <v>900843898</v>
      </c>
      <c r="C158" s="1062" t="s">
        <v>944</v>
      </c>
      <c r="D158" s="1069" t="s">
        <v>1318</v>
      </c>
      <c r="E158" s="1069" t="s">
        <v>416</v>
      </c>
      <c r="F158" s="994">
        <v>45578</v>
      </c>
      <c r="G158" s="994">
        <v>45581</v>
      </c>
      <c r="H158" s="994" t="s">
        <v>2464</v>
      </c>
      <c r="I158" s="1141">
        <v>96700</v>
      </c>
      <c r="J158" s="1280"/>
    </row>
    <row r="159" spans="1:10">
      <c r="A159" s="986">
        <f t="shared" si="2"/>
        <v>153</v>
      </c>
      <c r="B159" s="993">
        <v>900843898</v>
      </c>
      <c r="C159" s="1062" t="s">
        <v>944</v>
      </c>
      <c r="D159" s="1069" t="s">
        <v>1318</v>
      </c>
      <c r="E159" s="1069" t="s">
        <v>416</v>
      </c>
      <c r="F159" s="994">
        <v>45578</v>
      </c>
      <c r="G159" s="994">
        <v>45581</v>
      </c>
      <c r="H159" s="994" t="s">
        <v>2465</v>
      </c>
      <c r="I159" s="1141">
        <v>104700</v>
      </c>
      <c r="J159" s="1280"/>
    </row>
    <row r="160" spans="1:10">
      <c r="A160" s="986">
        <f t="shared" si="2"/>
        <v>154</v>
      </c>
      <c r="B160" s="993">
        <v>900843898</v>
      </c>
      <c r="C160" s="1062" t="s">
        <v>944</v>
      </c>
      <c r="D160" s="1069" t="s">
        <v>1318</v>
      </c>
      <c r="E160" s="1069" t="s">
        <v>416</v>
      </c>
      <c r="F160" s="994">
        <v>45578</v>
      </c>
      <c r="G160" s="994">
        <v>45581</v>
      </c>
      <c r="H160" s="994" t="s">
        <v>2466</v>
      </c>
      <c r="I160" s="1141">
        <v>129700</v>
      </c>
      <c r="J160" s="1280"/>
    </row>
    <row r="161" spans="1:10">
      <c r="A161" s="986">
        <f t="shared" si="2"/>
        <v>155</v>
      </c>
      <c r="B161" s="993">
        <v>900843898</v>
      </c>
      <c r="C161" s="1062" t="s">
        <v>944</v>
      </c>
      <c r="D161" s="1069" t="s">
        <v>1318</v>
      </c>
      <c r="E161" s="1069" t="s">
        <v>416</v>
      </c>
      <c r="F161" s="994">
        <v>45579</v>
      </c>
      <c r="G161" s="994">
        <v>45588</v>
      </c>
      <c r="H161" s="994" t="s">
        <v>2467</v>
      </c>
      <c r="I161" s="1141">
        <v>19900</v>
      </c>
      <c r="J161" s="1280"/>
    </row>
    <row r="162" spans="1:10">
      <c r="A162" s="986">
        <f t="shared" si="2"/>
        <v>156</v>
      </c>
      <c r="B162" s="993">
        <v>900843898</v>
      </c>
      <c r="C162" s="1062" t="s">
        <v>944</v>
      </c>
      <c r="D162" s="1069" t="s">
        <v>1318</v>
      </c>
      <c r="E162" s="1069" t="s">
        <v>416</v>
      </c>
      <c r="F162" s="994">
        <v>45579</v>
      </c>
      <c r="G162" s="994">
        <v>45588</v>
      </c>
      <c r="H162" s="994" t="s">
        <v>2468</v>
      </c>
      <c r="I162" s="1141">
        <v>19900</v>
      </c>
      <c r="J162" s="1280"/>
    </row>
    <row r="163" spans="1:10">
      <c r="A163" s="986">
        <f t="shared" si="2"/>
        <v>157</v>
      </c>
      <c r="B163" s="993">
        <v>900843898</v>
      </c>
      <c r="C163" s="1062" t="s">
        <v>944</v>
      </c>
      <c r="D163" s="1069" t="s">
        <v>1318</v>
      </c>
      <c r="E163" s="1069" t="s">
        <v>416</v>
      </c>
      <c r="F163" s="994">
        <v>45579</v>
      </c>
      <c r="G163" s="994">
        <v>45588</v>
      </c>
      <c r="H163" s="994" t="s">
        <v>2469</v>
      </c>
      <c r="I163" s="1141">
        <v>19901</v>
      </c>
      <c r="J163" s="1280"/>
    </row>
    <row r="164" spans="1:10">
      <c r="A164" s="986">
        <f t="shared" si="2"/>
        <v>158</v>
      </c>
      <c r="B164" s="993">
        <v>900843898</v>
      </c>
      <c r="C164" s="1062" t="s">
        <v>944</v>
      </c>
      <c r="D164" s="1069" t="s">
        <v>1318</v>
      </c>
      <c r="E164" s="1069" t="s">
        <v>416</v>
      </c>
      <c r="F164" s="994">
        <v>45579</v>
      </c>
      <c r="G164" s="994">
        <v>45588</v>
      </c>
      <c r="H164" s="994" t="s">
        <v>2470</v>
      </c>
      <c r="I164" s="1141">
        <v>24900</v>
      </c>
      <c r="J164" s="1280"/>
    </row>
    <row r="165" spans="1:10">
      <c r="A165" s="986">
        <f t="shared" si="2"/>
        <v>159</v>
      </c>
      <c r="B165" s="993">
        <v>900843898</v>
      </c>
      <c r="C165" s="1062" t="s">
        <v>944</v>
      </c>
      <c r="D165" s="1069" t="s">
        <v>1318</v>
      </c>
      <c r="E165" s="1069" t="s">
        <v>416</v>
      </c>
      <c r="F165" s="994">
        <v>45579</v>
      </c>
      <c r="G165" s="994">
        <v>45588</v>
      </c>
      <c r="H165" s="994" t="s">
        <v>2471</v>
      </c>
      <c r="I165" s="1141">
        <v>31900</v>
      </c>
      <c r="J165" s="1280"/>
    </row>
    <row r="166" spans="1:10">
      <c r="A166" s="986">
        <f t="shared" si="2"/>
        <v>160</v>
      </c>
      <c r="B166" s="993">
        <v>900843898</v>
      </c>
      <c r="C166" s="1062" t="s">
        <v>944</v>
      </c>
      <c r="D166" s="1069" t="s">
        <v>1318</v>
      </c>
      <c r="E166" s="1069" t="s">
        <v>416</v>
      </c>
      <c r="F166" s="994">
        <v>45579</v>
      </c>
      <c r="G166" s="994">
        <v>45588</v>
      </c>
      <c r="H166" s="994" t="s">
        <v>2472</v>
      </c>
      <c r="I166" s="1141">
        <v>32800</v>
      </c>
      <c r="J166" s="1280"/>
    </row>
    <row r="167" spans="1:10">
      <c r="A167" s="986">
        <f t="shared" si="2"/>
        <v>161</v>
      </c>
      <c r="B167" s="993">
        <v>900843898</v>
      </c>
      <c r="C167" s="1062" t="s">
        <v>944</v>
      </c>
      <c r="D167" s="1069" t="s">
        <v>1318</v>
      </c>
      <c r="E167" s="1069" t="s">
        <v>416</v>
      </c>
      <c r="F167" s="994">
        <v>45579</v>
      </c>
      <c r="G167" s="994">
        <v>45588</v>
      </c>
      <c r="H167" s="994" t="s">
        <v>2473</v>
      </c>
      <c r="I167" s="1141">
        <v>33900</v>
      </c>
      <c r="J167" s="1280"/>
    </row>
    <row r="168" spans="1:10">
      <c r="A168" s="986">
        <f t="shared" si="2"/>
        <v>162</v>
      </c>
      <c r="B168" s="993">
        <v>900843898</v>
      </c>
      <c r="C168" s="1062" t="s">
        <v>944</v>
      </c>
      <c r="D168" s="1069" t="s">
        <v>1318</v>
      </c>
      <c r="E168" s="1069" t="s">
        <v>416</v>
      </c>
      <c r="F168" s="994">
        <v>45579</v>
      </c>
      <c r="G168" s="994">
        <v>45588</v>
      </c>
      <c r="H168" s="994" t="s">
        <v>2474</v>
      </c>
      <c r="I168" s="1141">
        <v>39800</v>
      </c>
      <c r="J168" s="1280"/>
    </row>
    <row r="169" spans="1:10">
      <c r="A169" s="986">
        <f t="shared" si="2"/>
        <v>163</v>
      </c>
      <c r="B169" s="993">
        <v>900843898</v>
      </c>
      <c r="C169" s="1062" t="s">
        <v>944</v>
      </c>
      <c r="D169" s="1069" t="s">
        <v>1318</v>
      </c>
      <c r="E169" s="1069" t="s">
        <v>416</v>
      </c>
      <c r="F169" s="994">
        <v>45579</v>
      </c>
      <c r="G169" s="994">
        <v>45588</v>
      </c>
      <c r="H169" s="994" t="s">
        <v>2475</v>
      </c>
      <c r="I169" s="1141">
        <v>45800</v>
      </c>
      <c r="J169" s="1280"/>
    </row>
    <row r="170" spans="1:10">
      <c r="A170" s="986">
        <f t="shared" si="2"/>
        <v>164</v>
      </c>
      <c r="B170" s="993">
        <v>900843898</v>
      </c>
      <c r="C170" s="1062" t="s">
        <v>944</v>
      </c>
      <c r="D170" s="1069" t="s">
        <v>1318</v>
      </c>
      <c r="E170" s="1069" t="s">
        <v>416</v>
      </c>
      <c r="F170" s="994">
        <v>45579</v>
      </c>
      <c r="G170" s="994">
        <v>45588</v>
      </c>
      <c r="H170" s="994" t="s">
        <v>2476</v>
      </c>
      <c r="I170" s="1141">
        <v>49800</v>
      </c>
      <c r="J170" s="1280"/>
    </row>
    <row r="171" spans="1:10">
      <c r="A171" s="986">
        <f t="shared" si="2"/>
        <v>165</v>
      </c>
      <c r="B171" s="993">
        <v>900843898</v>
      </c>
      <c r="C171" s="1062" t="s">
        <v>944</v>
      </c>
      <c r="D171" s="1069" t="s">
        <v>1318</v>
      </c>
      <c r="E171" s="1069" t="s">
        <v>416</v>
      </c>
      <c r="F171" s="994">
        <v>45579</v>
      </c>
      <c r="G171" s="994">
        <v>45588</v>
      </c>
      <c r="H171" s="994" t="s">
        <v>2477</v>
      </c>
      <c r="I171" s="1141">
        <v>59700</v>
      </c>
      <c r="J171" s="1280"/>
    </row>
    <row r="172" spans="1:10">
      <c r="A172" s="986">
        <f t="shared" si="2"/>
        <v>166</v>
      </c>
      <c r="B172" s="993">
        <v>900843898</v>
      </c>
      <c r="C172" s="1062" t="s">
        <v>944</v>
      </c>
      <c r="D172" s="1069" t="s">
        <v>1318</v>
      </c>
      <c r="E172" s="1069" t="s">
        <v>416</v>
      </c>
      <c r="F172" s="994">
        <v>45579</v>
      </c>
      <c r="G172" s="994">
        <v>45588</v>
      </c>
      <c r="H172" s="994" t="s">
        <v>2478</v>
      </c>
      <c r="I172" s="1141">
        <v>92600</v>
      </c>
      <c r="J172" s="1280"/>
    </row>
    <row r="173" spans="1:10">
      <c r="A173" s="986">
        <f t="shared" si="2"/>
        <v>167</v>
      </c>
      <c r="B173" s="993">
        <v>900843898</v>
      </c>
      <c r="C173" s="1062" t="s">
        <v>944</v>
      </c>
      <c r="D173" s="1069" t="s">
        <v>1318</v>
      </c>
      <c r="E173" s="1069" t="s">
        <v>416</v>
      </c>
      <c r="F173" s="994">
        <v>45580</v>
      </c>
      <c r="G173" s="994">
        <v>45588</v>
      </c>
      <c r="H173" s="994" t="s">
        <v>2479</v>
      </c>
      <c r="I173" s="1141">
        <v>13900</v>
      </c>
      <c r="J173" s="1280"/>
    </row>
    <row r="174" spans="1:10">
      <c r="A174" s="986">
        <f t="shared" si="2"/>
        <v>168</v>
      </c>
      <c r="B174" s="993">
        <v>900843898</v>
      </c>
      <c r="C174" s="1062" t="s">
        <v>944</v>
      </c>
      <c r="D174" s="1069" t="s">
        <v>1318</v>
      </c>
      <c r="E174" s="1069" t="s">
        <v>416</v>
      </c>
      <c r="F174" s="994">
        <v>45580</v>
      </c>
      <c r="G174" s="994">
        <v>45588</v>
      </c>
      <c r="H174" s="994" t="s">
        <v>2480</v>
      </c>
      <c r="I174" s="1141">
        <v>19900</v>
      </c>
      <c r="J174" s="1280"/>
    </row>
    <row r="175" spans="1:10">
      <c r="A175" s="986">
        <f t="shared" si="2"/>
        <v>169</v>
      </c>
      <c r="B175" s="993">
        <v>900843898</v>
      </c>
      <c r="C175" s="1062" t="s">
        <v>944</v>
      </c>
      <c r="D175" s="1069" t="s">
        <v>1318</v>
      </c>
      <c r="E175" s="1069" t="s">
        <v>416</v>
      </c>
      <c r="F175" s="994">
        <v>45580</v>
      </c>
      <c r="G175" s="994">
        <v>45588</v>
      </c>
      <c r="H175" s="994" t="s">
        <v>2481</v>
      </c>
      <c r="I175" s="1141">
        <v>19900</v>
      </c>
      <c r="J175" s="1280"/>
    </row>
    <row r="176" spans="1:10">
      <c r="A176" s="986">
        <f t="shared" si="2"/>
        <v>170</v>
      </c>
      <c r="B176" s="993">
        <v>900843898</v>
      </c>
      <c r="C176" s="1062" t="s">
        <v>944</v>
      </c>
      <c r="D176" s="1069" t="s">
        <v>1318</v>
      </c>
      <c r="E176" s="1069" t="s">
        <v>416</v>
      </c>
      <c r="F176" s="994">
        <v>45580</v>
      </c>
      <c r="G176" s="994">
        <v>45588</v>
      </c>
      <c r="H176" s="994" t="s">
        <v>2482</v>
      </c>
      <c r="I176" s="1141">
        <v>19900</v>
      </c>
      <c r="J176" s="1280"/>
    </row>
    <row r="177" spans="1:239">
      <c r="A177" s="986">
        <f t="shared" si="2"/>
        <v>171</v>
      </c>
      <c r="B177" s="993">
        <v>900843898</v>
      </c>
      <c r="C177" s="1062" t="s">
        <v>944</v>
      </c>
      <c r="D177" s="1069" t="s">
        <v>1318</v>
      </c>
      <c r="E177" s="1069" t="s">
        <v>416</v>
      </c>
      <c r="F177" s="994">
        <v>45580</v>
      </c>
      <c r="G177" s="994">
        <v>45588</v>
      </c>
      <c r="H177" s="994" t="s">
        <v>2483</v>
      </c>
      <c r="I177" s="1141">
        <v>19900</v>
      </c>
      <c r="J177" s="1280"/>
    </row>
    <row r="178" spans="1:239">
      <c r="A178" s="986">
        <f t="shared" si="2"/>
        <v>172</v>
      </c>
      <c r="B178" s="993">
        <v>900843898</v>
      </c>
      <c r="C178" s="1062" t="s">
        <v>944</v>
      </c>
      <c r="D178" s="1069" t="s">
        <v>1318</v>
      </c>
      <c r="E178" s="1069" t="s">
        <v>416</v>
      </c>
      <c r="F178" s="994">
        <v>45580</v>
      </c>
      <c r="G178" s="994">
        <v>45588</v>
      </c>
      <c r="H178" s="994" t="s">
        <v>2484</v>
      </c>
      <c r="I178" s="1141">
        <v>19901</v>
      </c>
      <c r="J178" s="1280"/>
    </row>
    <row r="179" spans="1:239">
      <c r="A179" s="986">
        <f t="shared" si="2"/>
        <v>173</v>
      </c>
      <c r="B179" s="993">
        <v>900843898</v>
      </c>
      <c r="C179" s="1062" t="s">
        <v>944</v>
      </c>
      <c r="D179" s="1069" t="s">
        <v>1318</v>
      </c>
      <c r="E179" s="1069" t="s">
        <v>416</v>
      </c>
      <c r="F179" s="994">
        <v>45580</v>
      </c>
      <c r="G179" s="994">
        <v>45588</v>
      </c>
      <c r="H179" s="994" t="s">
        <v>2485</v>
      </c>
      <c r="I179" s="1141">
        <v>49800</v>
      </c>
      <c r="J179" s="1280"/>
    </row>
    <row r="180" spans="1:239">
      <c r="A180" s="986">
        <f t="shared" si="2"/>
        <v>174</v>
      </c>
      <c r="B180" s="993">
        <v>900843898</v>
      </c>
      <c r="C180" s="1062" t="s">
        <v>944</v>
      </c>
      <c r="D180" s="1069" t="s">
        <v>1318</v>
      </c>
      <c r="E180" s="1069" t="s">
        <v>416</v>
      </c>
      <c r="F180" s="994">
        <v>45580</v>
      </c>
      <c r="G180" s="994">
        <v>45588</v>
      </c>
      <c r="H180" s="994" t="s">
        <v>2486</v>
      </c>
      <c r="I180" s="1141">
        <v>49902</v>
      </c>
      <c r="J180" s="1280"/>
    </row>
    <row r="181" spans="1:239">
      <c r="A181" s="986">
        <f t="shared" si="2"/>
        <v>175</v>
      </c>
      <c r="B181" s="993">
        <v>900843898</v>
      </c>
      <c r="C181" s="1062" t="s">
        <v>944</v>
      </c>
      <c r="D181" s="1069" t="s">
        <v>1318</v>
      </c>
      <c r="E181" s="1069" t="s">
        <v>416</v>
      </c>
      <c r="F181" s="994">
        <v>45580</v>
      </c>
      <c r="G181" s="994">
        <v>45588</v>
      </c>
      <c r="H181" s="994" t="s">
        <v>2487</v>
      </c>
      <c r="I181" s="1141">
        <v>54900</v>
      </c>
      <c r="J181" s="1280"/>
    </row>
    <row r="182" spans="1:239">
      <c r="A182" s="986">
        <f t="shared" si="2"/>
        <v>176</v>
      </c>
      <c r="B182" s="993">
        <v>900843898</v>
      </c>
      <c r="C182" s="1062" t="s">
        <v>944</v>
      </c>
      <c r="D182" s="1069" t="s">
        <v>1318</v>
      </c>
      <c r="E182" s="1069" t="s">
        <v>416</v>
      </c>
      <c r="F182" s="994">
        <v>45580</v>
      </c>
      <c r="G182" s="994">
        <v>45588</v>
      </c>
      <c r="H182" s="994" t="s">
        <v>2488</v>
      </c>
      <c r="I182" s="1141">
        <v>59700</v>
      </c>
      <c r="J182" s="1280"/>
    </row>
    <row r="183" spans="1:239">
      <c r="A183" s="986">
        <f t="shared" si="2"/>
        <v>177</v>
      </c>
      <c r="B183" s="993">
        <v>900843898</v>
      </c>
      <c r="C183" s="1062" t="s">
        <v>944</v>
      </c>
      <c r="D183" s="1069" t="s">
        <v>1318</v>
      </c>
      <c r="E183" s="1069" t="s">
        <v>416</v>
      </c>
      <c r="F183" s="994">
        <v>45580</v>
      </c>
      <c r="G183" s="994">
        <v>45588</v>
      </c>
      <c r="H183" s="994" t="s">
        <v>2489</v>
      </c>
      <c r="I183" s="1141">
        <v>62700</v>
      </c>
      <c r="J183" s="1280"/>
    </row>
    <row r="184" spans="1:239">
      <c r="A184" s="986">
        <f t="shared" si="2"/>
        <v>178</v>
      </c>
      <c r="B184" s="993">
        <v>900843898</v>
      </c>
      <c r="C184" s="1062" t="s">
        <v>944</v>
      </c>
      <c r="D184" s="1069" t="s">
        <v>1318</v>
      </c>
      <c r="E184" s="1069" t="s">
        <v>416</v>
      </c>
      <c r="F184" s="994">
        <v>45580</v>
      </c>
      <c r="G184" s="994">
        <v>45588</v>
      </c>
      <c r="H184" s="994" t="s">
        <v>2490</v>
      </c>
      <c r="I184" s="1141">
        <v>62800</v>
      </c>
      <c r="J184" s="1280"/>
    </row>
    <row r="185" spans="1:239">
      <c r="A185" s="986">
        <f t="shared" si="2"/>
        <v>179</v>
      </c>
      <c r="B185" s="993">
        <v>900843898</v>
      </c>
      <c r="C185" s="1062" t="s">
        <v>944</v>
      </c>
      <c r="D185" s="1069" t="s">
        <v>1318</v>
      </c>
      <c r="E185" s="1069" t="s">
        <v>416</v>
      </c>
      <c r="F185" s="994">
        <v>45580</v>
      </c>
      <c r="G185" s="994">
        <v>45588</v>
      </c>
      <c r="H185" s="994" t="s">
        <v>2491</v>
      </c>
      <c r="I185" s="1141">
        <v>115600</v>
      </c>
      <c r="J185" s="1280"/>
    </row>
    <row r="186" spans="1:239">
      <c r="A186" s="986">
        <f t="shared" si="2"/>
        <v>180</v>
      </c>
      <c r="B186" s="993">
        <v>900843898</v>
      </c>
      <c r="C186" s="1062" t="s">
        <v>944</v>
      </c>
      <c r="D186" s="1069" t="s">
        <v>1318</v>
      </c>
      <c r="E186" s="1069" t="s">
        <v>416</v>
      </c>
      <c r="F186" s="994">
        <v>45580</v>
      </c>
      <c r="G186" s="994">
        <v>45588</v>
      </c>
      <c r="H186" s="994" t="s">
        <v>2492</v>
      </c>
      <c r="I186" s="1141">
        <v>149400</v>
      </c>
      <c r="J186" s="1280"/>
    </row>
    <row r="187" spans="1:239">
      <c r="A187" s="986">
        <f t="shared" si="2"/>
        <v>181</v>
      </c>
      <c r="B187" s="993" t="s">
        <v>2051</v>
      </c>
      <c r="C187" s="1062" t="s">
        <v>2050</v>
      </c>
      <c r="D187" s="1069" t="s">
        <v>2052</v>
      </c>
      <c r="E187" s="1069" t="s">
        <v>612</v>
      </c>
      <c r="F187" s="681">
        <v>45534</v>
      </c>
      <c r="G187" s="994">
        <f>+F187+8</f>
        <v>45542</v>
      </c>
      <c r="H187" s="521"/>
      <c r="I187" s="1141">
        <v>42497955.850000001</v>
      </c>
      <c r="J187" s="988">
        <f>+I187</f>
        <v>42497955.850000001</v>
      </c>
    </row>
    <row r="188" spans="1:239">
      <c r="B188" s="603"/>
      <c r="C188" s="565"/>
      <c r="D188" s="556"/>
      <c r="E188" s="556"/>
      <c r="F188" s="597"/>
      <c r="G188" s="598" t="s">
        <v>565</v>
      </c>
      <c r="H188" s="599"/>
      <c r="I188" s="624"/>
      <c r="J188" s="639">
        <f>SUM(J7:J187)</f>
        <v>52966911</v>
      </c>
      <c r="L188" s="618"/>
      <c r="M188" s="606"/>
    </row>
    <row r="189" spans="1:239" customFormat="1">
      <c r="I189" s="1110"/>
      <c r="J189" s="1110"/>
    </row>
    <row r="190" spans="1:239" hidden="1">
      <c r="A190" s="1271" t="s">
        <v>597</v>
      </c>
      <c r="B190" s="1271"/>
      <c r="C190" s="1271"/>
      <c r="D190" s="1271"/>
      <c r="E190" s="1271"/>
      <c r="F190" s="1271"/>
      <c r="G190" s="1271"/>
      <c r="H190" s="1271"/>
      <c r="I190" s="1271"/>
      <c r="J190" s="1271"/>
    </row>
    <row r="191" spans="1:239" customFormat="1" hidden="1"/>
    <row r="192" spans="1:239" s="556" customFormat="1" ht="25.5" hidden="1">
      <c r="A192" s="540" t="s">
        <v>364</v>
      </c>
      <c r="B192" s="602" t="s">
        <v>376</v>
      </c>
      <c r="C192" s="1061" t="s">
        <v>461</v>
      </c>
      <c r="D192" s="1061" t="s">
        <v>573</v>
      </c>
      <c r="E192" s="1061" t="s">
        <v>462</v>
      </c>
      <c r="F192" s="554" t="s">
        <v>575</v>
      </c>
      <c r="G192" s="553" t="s">
        <v>571</v>
      </c>
      <c r="H192" s="555" t="s">
        <v>463</v>
      </c>
      <c r="I192" s="621" t="s">
        <v>43</v>
      </c>
      <c r="J192" s="622" t="s">
        <v>584</v>
      </c>
      <c r="K192" s="548"/>
      <c r="L192" s="548"/>
      <c r="M192" s="548"/>
      <c r="N192" s="548"/>
      <c r="O192" s="548"/>
      <c r="P192" s="548"/>
      <c r="Q192" s="548"/>
      <c r="R192" s="548"/>
      <c r="S192" s="548"/>
      <c r="T192" s="548"/>
      <c r="U192" s="548"/>
      <c r="V192" s="548"/>
      <c r="W192" s="548"/>
      <c r="X192" s="548"/>
      <c r="Y192" s="548"/>
      <c r="Z192" s="548"/>
      <c r="AA192" s="548"/>
      <c r="AB192" s="548"/>
      <c r="AC192" s="548"/>
      <c r="AD192" s="548"/>
      <c r="AE192" s="548"/>
      <c r="AF192" s="548"/>
      <c r="AG192" s="548"/>
      <c r="AH192" s="548"/>
      <c r="AI192" s="548"/>
      <c r="AJ192" s="548"/>
      <c r="AK192" s="548"/>
      <c r="AL192" s="548"/>
      <c r="AM192" s="548"/>
      <c r="AN192" s="548"/>
      <c r="AO192" s="548"/>
      <c r="AP192" s="548"/>
      <c r="AQ192" s="548"/>
      <c r="AR192" s="548"/>
      <c r="AS192" s="548"/>
      <c r="AT192" s="548"/>
      <c r="AU192" s="548"/>
      <c r="AV192" s="548"/>
      <c r="AW192" s="548"/>
      <c r="AX192" s="548"/>
      <c r="AY192" s="548"/>
      <c r="AZ192" s="548"/>
      <c r="BA192" s="548"/>
      <c r="BB192" s="548"/>
      <c r="BC192" s="548"/>
      <c r="BD192" s="548"/>
      <c r="BE192" s="548"/>
      <c r="BF192" s="548"/>
      <c r="BG192" s="548"/>
      <c r="BH192" s="548"/>
      <c r="BI192" s="548"/>
      <c r="BJ192" s="548"/>
      <c r="BK192" s="548"/>
      <c r="BL192" s="548"/>
      <c r="BM192" s="548"/>
      <c r="BN192" s="548"/>
      <c r="BO192" s="548"/>
      <c r="BP192" s="548"/>
      <c r="BQ192" s="548"/>
      <c r="BR192" s="548"/>
      <c r="BS192" s="548"/>
      <c r="BT192" s="548"/>
      <c r="BU192" s="548"/>
      <c r="BV192" s="548"/>
      <c r="BW192" s="548"/>
      <c r="BX192" s="548"/>
      <c r="BY192" s="548"/>
      <c r="BZ192" s="548"/>
      <c r="CA192" s="548"/>
      <c r="CB192" s="548"/>
      <c r="CC192" s="548"/>
      <c r="CD192" s="548"/>
      <c r="CE192" s="548"/>
      <c r="CF192" s="548"/>
      <c r="CG192" s="548"/>
      <c r="CH192" s="548"/>
      <c r="CI192" s="548"/>
      <c r="CJ192" s="548"/>
      <c r="CK192" s="548"/>
      <c r="CL192" s="548"/>
      <c r="CM192" s="548"/>
      <c r="CN192" s="548"/>
      <c r="CO192" s="548"/>
      <c r="CP192" s="548"/>
      <c r="CQ192" s="548"/>
      <c r="CR192" s="548"/>
      <c r="CS192" s="548"/>
      <c r="CT192" s="548"/>
      <c r="CU192" s="548"/>
      <c r="CV192" s="548"/>
      <c r="CW192" s="548"/>
      <c r="CX192" s="548"/>
      <c r="CY192" s="548"/>
      <c r="CZ192" s="548"/>
      <c r="DA192" s="548"/>
      <c r="DB192" s="548"/>
      <c r="DC192" s="548"/>
      <c r="DD192" s="548"/>
      <c r="DE192" s="548"/>
      <c r="DF192" s="548"/>
      <c r="DG192" s="548"/>
      <c r="DH192" s="548"/>
      <c r="DI192" s="548"/>
      <c r="DJ192" s="548"/>
      <c r="DK192" s="548"/>
      <c r="DL192" s="548"/>
      <c r="DM192" s="548"/>
      <c r="DN192" s="548"/>
      <c r="DO192" s="548"/>
      <c r="DP192" s="548"/>
      <c r="DQ192" s="548"/>
      <c r="DR192" s="548"/>
      <c r="DS192" s="548"/>
      <c r="DT192" s="548"/>
      <c r="DU192" s="548"/>
      <c r="DV192" s="548"/>
      <c r="DW192" s="548"/>
      <c r="DX192" s="548"/>
      <c r="DY192" s="548"/>
      <c r="DZ192" s="548"/>
      <c r="EA192" s="548"/>
      <c r="EB192" s="548"/>
      <c r="EC192" s="548"/>
      <c r="ED192" s="548"/>
      <c r="EE192" s="548"/>
      <c r="EF192" s="548"/>
      <c r="EG192" s="548"/>
      <c r="EH192" s="548"/>
      <c r="EI192" s="548"/>
      <c r="EJ192" s="548"/>
      <c r="EK192" s="548"/>
      <c r="EL192" s="548"/>
      <c r="EM192" s="548"/>
      <c r="EN192" s="548"/>
      <c r="EO192" s="548"/>
      <c r="EP192" s="548"/>
      <c r="EQ192" s="548"/>
      <c r="ER192" s="548"/>
      <c r="ES192" s="548"/>
      <c r="ET192" s="548"/>
      <c r="EU192" s="548"/>
      <c r="EV192" s="548"/>
      <c r="EW192" s="548"/>
      <c r="EX192" s="548"/>
      <c r="EY192" s="548"/>
      <c r="EZ192" s="548"/>
      <c r="FA192" s="548"/>
      <c r="FB192" s="548"/>
      <c r="FC192" s="548"/>
      <c r="FD192" s="548"/>
      <c r="FE192" s="548"/>
      <c r="FF192" s="548"/>
      <c r="FG192" s="548"/>
      <c r="FH192" s="548"/>
      <c r="FI192" s="548"/>
      <c r="FJ192" s="548"/>
      <c r="FK192" s="548"/>
      <c r="FL192" s="548"/>
      <c r="FM192" s="548"/>
      <c r="FN192" s="548"/>
      <c r="FO192" s="548"/>
      <c r="FP192" s="548"/>
      <c r="FQ192" s="548"/>
      <c r="FR192" s="548"/>
      <c r="FS192" s="548"/>
      <c r="FT192" s="548"/>
      <c r="FU192" s="548"/>
      <c r="FV192" s="548"/>
      <c r="FW192" s="548"/>
      <c r="FX192" s="548"/>
      <c r="FY192" s="548"/>
      <c r="FZ192" s="548"/>
      <c r="GA192" s="548"/>
      <c r="GB192" s="548"/>
      <c r="GC192" s="548"/>
      <c r="GD192" s="548"/>
      <c r="GE192" s="548"/>
      <c r="GF192" s="548"/>
      <c r="GG192" s="548"/>
      <c r="GH192" s="548"/>
      <c r="GI192" s="548"/>
      <c r="GJ192" s="548"/>
      <c r="GK192" s="548"/>
      <c r="GL192" s="548"/>
      <c r="GM192" s="548"/>
      <c r="GN192" s="548"/>
      <c r="GO192" s="548"/>
      <c r="GP192" s="548"/>
      <c r="GQ192" s="548"/>
      <c r="GR192" s="548"/>
      <c r="GS192" s="548"/>
      <c r="GT192" s="548"/>
      <c r="GU192" s="548"/>
      <c r="GV192" s="548"/>
      <c r="GW192" s="548"/>
      <c r="GX192" s="548"/>
      <c r="GY192" s="548"/>
      <c r="GZ192" s="548"/>
      <c r="HA192" s="548"/>
      <c r="HB192" s="548"/>
      <c r="HC192" s="548"/>
      <c r="HD192" s="548"/>
      <c r="HE192" s="548"/>
      <c r="HF192" s="548"/>
      <c r="HG192" s="548"/>
      <c r="HH192" s="548"/>
      <c r="HI192" s="548"/>
      <c r="HJ192" s="548"/>
      <c r="HK192" s="548"/>
      <c r="HL192" s="548"/>
      <c r="HM192" s="548"/>
      <c r="HN192" s="548"/>
      <c r="HO192" s="548"/>
      <c r="HP192" s="548"/>
      <c r="HQ192" s="548"/>
      <c r="HR192" s="548"/>
      <c r="HS192" s="548"/>
      <c r="HT192" s="548"/>
      <c r="HU192" s="548"/>
      <c r="HV192" s="548"/>
      <c r="HW192" s="548"/>
      <c r="HX192" s="548"/>
      <c r="HY192" s="548"/>
      <c r="HZ192" s="548"/>
      <c r="IA192" s="548"/>
      <c r="IB192" s="548"/>
      <c r="IC192" s="548"/>
      <c r="ID192" s="548"/>
      <c r="IE192" s="548"/>
    </row>
    <row r="193" spans="1:239" s="560" customFormat="1" hidden="1">
      <c r="A193" s="557">
        <v>1</v>
      </c>
      <c r="B193" s="610"/>
      <c r="C193" s="1070"/>
      <c r="D193" s="1069"/>
      <c r="E193" s="1069"/>
      <c r="F193" s="596"/>
      <c r="G193" s="593"/>
      <c r="H193" s="594"/>
      <c r="I193" s="615">
        <v>0</v>
      </c>
      <c r="J193" s="616">
        <f>+I193</f>
        <v>0</v>
      </c>
      <c r="K193" s="548"/>
      <c r="L193" s="548"/>
      <c r="M193" s="548"/>
      <c r="N193" s="548"/>
      <c r="O193" s="548"/>
      <c r="P193" s="548"/>
      <c r="Q193" s="548"/>
      <c r="R193" s="548"/>
      <c r="S193" s="548"/>
      <c r="T193" s="548"/>
      <c r="U193" s="548"/>
      <c r="V193" s="548"/>
      <c r="W193" s="548"/>
      <c r="X193" s="548"/>
      <c r="Y193" s="548"/>
      <c r="Z193" s="548"/>
      <c r="AA193" s="548"/>
      <c r="AB193" s="548"/>
      <c r="AC193" s="548"/>
      <c r="AD193" s="548"/>
      <c r="AE193" s="548"/>
      <c r="AF193" s="548"/>
      <c r="AG193" s="548"/>
      <c r="AH193" s="548"/>
      <c r="AI193" s="548"/>
      <c r="AJ193" s="548"/>
      <c r="AK193" s="548"/>
      <c r="AL193" s="548"/>
      <c r="AM193" s="548"/>
      <c r="AN193" s="548"/>
      <c r="AO193" s="548"/>
      <c r="AP193" s="548"/>
      <c r="AQ193" s="548"/>
      <c r="AR193" s="548"/>
      <c r="AS193" s="548"/>
      <c r="AT193" s="548"/>
      <c r="AU193" s="559"/>
      <c r="AV193" s="559"/>
      <c r="AW193" s="559"/>
      <c r="AX193" s="559"/>
      <c r="AY193" s="559"/>
      <c r="AZ193" s="559"/>
      <c r="BA193" s="559"/>
      <c r="BB193" s="559"/>
      <c r="BC193" s="559"/>
      <c r="BD193" s="559"/>
      <c r="BE193" s="559"/>
      <c r="BF193" s="559"/>
      <c r="BG193" s="559"/>
      <c r="BH193" s="559"/>
      <c r="BI193" s="559"/>
      <c r="BJ193" s="559"/>
      <c r="BK193" s="559"/>
      <c r="BL193" s="559"/>
      <c r="BM193" s="559"/>
      <c r="BN193" s="559"/>
      <c r="BO193" s="559"/>
      <c r="BP193" s="559"/>
      <c r="BQ193" s="559"/>
      <c r="BR193" s="559"/>
      <c r="BS193" s="559"/>
      <c r="BT193" s="559"/>
      <c r="BU193" s="559"/>
      <c r="BV193" s="559"/>
      <c r="BW193" s="559"/>
      <c r="BX193" s="559"/>
      <c r="BY193" s="559"/>
      <c r="BZ193" s="559"/>
      <c r="CA193" s="559"/>
      <c r="CB193" s="559"/>
      <c r="CC193" s="559"/>
      <c r="CD193" s="559"/>
      <c r="CE193" s="559"/>
      <c r="CF193" s="559"/>
      <c r="CG193" s="559"/>
      <c r="CH193" s="559"/>
      <c r="CI193" s="559"/>
      <c r="CJ193" s="559"/>
      <c r="CK193" s="559"/>
      <c r="CL193" s="559"/>
      <c r="CM193" s="559"/>
      <c r="CN193" s="559"/>
      <c r="CO193" s="559"/>
      <c r="CP193" s="559"/>
      <c r="CQ193" s="559"/>
      <c r="CR193" s="559"/>
      <c r="CS193" s="559"/>
      <c r="CT193" s="559"/>
      <c r="CU193" s="559"/>
      <c r="CV193" s="559"/>
      <c r="CW193" s="559"/>
      <c r="CX193" s="559"/>
      <c r="CY193" s="559"/>
      <c r="CZ193" s="559"/>
      <c r="DA193" s="559"/>
      <c r="DB193" s="559"/>
      <c r="DC193" s="559"/>
      <c r="DD193" s="559"/>
      <c r="DE193" s="559"/>
      <c r="DF193" s="559"/>
      <c r="DG193" s="559"/>
      <c r="DH193" s="559"/>
      <c r="DI193" s="559"/>
      <c r="DJ193" s="559"/>
      <c r="DK193" s="559"/>
      <c r="DL193" s="559"/>
      <c r="DM193" s="559"/>
      <c r="DN193" s="559"/>
      <c r="DO193" s="559"/>
      <c r="DP193" s="559"/>
      <c r="DQ193" s="559"/>
      <c r="DR193" s="559"/>
      <c r="DS193" s="559"/>
      <c r="DT193" s="559"/>
      <c r="DU193" s="559"/>
      <c r="DV193" s="559"/>
      <c r="DW193" s="559"/>
      <c r="DX193" s="559"/>
      <c r="DY193" s="559"/>
      <c r="DZ193" s="559"/>
      <c r="EA193" s="559"/>
      <c r="EB193" s="559"/>
      <c r="EC193" s="559"/>
      <c r="ED193" s="559"/>
      <c r="EE193" s="559"/>
      <c r="EF193" s="559"/>
      <c r="EG193" s="559"/>
      <c r="EH193" s="559"/>
      <c r="EI193" s="559"/>
      <c r="EJ193" s="559"/>
      <c r="EK193" s="559"/>
      <c r="EL193" s="559"/>
      <c r="EM193" s="559"/>
      <c r="EN193" s="559"/>
      <c r="EO193" s="559"/>
      <c r="EP193" s="559"/>
      <c r="EQ193" s="559"/>
      <c r="ER193" s="559"/>
      <c r="ES193" s="559"/>
      <c r="ET193" s="559"/>
      <c r="EU193" s="559"/>
      <c r="EV193" s="559"/>
      <c r="EW193" s="559"/>
      <c r="EX193" s="559"/>
      <c r="EY193" s="559"/>
      <c r="EZ193" s="559"/>
      <c r="FA193" s="559"/>
      <c r="FB193" s="559"/>
      <c r="FC193" s="559"/>
      <c r="FD193" s="559"/>
      <c r="FE193" s="559"/>
      <c r="FF193" s="559"/>
      <c r="FG193" s="559"/>
      <c r="FH193" s="559"/>
      <c r="FI193" s="559"/>
      <c r="FJ193" s="559"/>
      <c r="FK193" s="559"/>
      <c r="FL193" s="559"/>
      <c r="FM193" s="559"/>
      <c r="FN193" s="559"/>
      <c r="FO193" s="559"/>
      <c r="FP193" s="559"/>
      <c r="FQ193" s="559"/>
      <c r="FR193" s="559"/>
      <c r="FS193" s="559"/>
      <c r="FT193" s="559"/>
      <c r="FU193" s="559"/>
      <c r="FV193" s="559"/>
      <c r="FW193" s="559"/>
      <c r="FX193" s="559"/>
      <c r="FY193" s="559"/>
      <c r="FZ193" s="559"/>
      <c r="GA193" s="559"/>
      <c r="GB193" s="559"/>
      <c r="GC193" s="559"/>
      <c r="GD193" s="559"/>
      <c r="GE193" s="559"/>
      <c r="GF193" s="559"/>
      <c r="GG193" s="559"/>
      <c r="GH193" s="559"/>
      <c r="GI193" s="559"/>
      <c r="GJ193" s="559"/>
      <c r="GK193" s="559"/>
      <c r="GL193" s="559"/>
      <c r="GM193" s="559"/>
      <c r="GN193" s="559"/>
      <c r="GO193" s="559"/>
      <c r="GP193" s="559"/>
      <c r="GQ193" s="559"/>
      <c r="GR193" s="559"/>
      <c r="GS193" s="559"/>
      <c r="GT193" s="559"/>
      <c r="GU193" s="559"/>
      <c r="GV193" s="559"/>
      <c r="GW193" s="559"/>
      <c r="GX193" s="559"/>
      <c r="GY193" s="559"/>
      <c r="GZ193" s="559"/>
      <c r="HA193" s="559"/>
      <c r="HB193" s="559"/>
      <c r="HC193" s="559"/>
      <c r="HD193" s="559"/>
      <c r="HE193" s="559"/>
      <c r="HF193" s="559"/>
      <c r="HG193" s="559"/>
      <c r="HH193" s="559"/>
      <c r="HI193" s="559"/>
      <c r="HJ193" s="559"/>
      <c r="HK193" s="559"/>
      <c r="HL193" s="559"/>
      <c r="HM193" s="559"/>
      <c r="HN193" s="559"/>
      <c r="HO193" s="559"/>
      <c r="HP193" s="559"/>
      <c r="HQ193" s="559"/>
      <c r="HR193" s="559"/>
      <c r="HS193" s="559"/>
      <c r="HT193" s="559"/>
      <c r="HU193" s="559"/>
      <c r="HV193" s="559"/>
      <c r="HW193" s="559"/>
      <c r="HX193" s="559"/>
      <c r="HY193" s="559"/>
      <c r="HZ193" s="559"/>
      <c r="IA193" s="559"/>
      <c r="IB193" s="559"/>
      <c r="IC193" s="559"/>
      <c r="ID193" s="559"/>
      <c r="IE193" s="559"/>
    </row>
    <row r="194" spans="1:239" s="561" customFormat="1" hidden="1">
      <c r="A194" s="562">
        <f>+A193+1</f>
        <v>2</v>
      </c>
      <c r="B194" s="688"/>
      <c r="C194" s="521"/>
      <c r="D194" s="1069"/>
      <c r="E194" s="1069"/>
      <c r="F194" s="596"/>
      <c r="G194" s="593"/>
      <c r="H194" s="594"/>
      <c r="I194" s="615">
        <v>0</v>
      </c>
      <c r="J194" s="616">
        <f t="shared" ref="J194:J195" si="3">+I194</f>
        <v>0</v>
      </c>
      <c r="K194" s="547"/>
      <c r="L194" s="547"/>
      <c r="M194" s="547"/>
      <c r="N194" s="547"/>
      <c r="O194" s="547"/>
      <c r="P194" s="547"/>
      <c r="Q194" s="547"/>
      <c r="R194" s="547"/>
      <c r="S194" s="547"/>
      <c r="T194" s="547"/>
      <c r="U194" s="547"/>
      <c r="V194" s="547"/>
      <c r="W194" s="547"/>
      <c r="X194" s="547"/>
      <c r="Y194" s="547"/>
      <c r="Z194" s="547"/>
      <c r="AA194" s="547"/>
      <c r="AB194" s="547"/>
      <c r="AC194" s="547"/>
      <c r="AD194" s="547"/>
      <c r="AE194" s="547"/>
      <c r="AF194" s="547"/>
      <c r="AG194" s="547"/>
      <c r="AH194" s="547"/>
      <c r="AI194" s="547"/>
      <c r="AJ194" s="547"/>
      <c r="AK194" s="547"/>
      <c r="AL194" s="547"/>
      <c r="AM194" s="547"/>
      <c r="AN194" s="547"/>
      <c r="AO194" s="547"/>
      <c r="AP194" s="547"/>
      <c r="AQ194" s="547"/>
      <c r="AR194" s="547"/>
      <c r="AS194" s="547"/>
      <c r="AT194" s="547"/>
    </row>
    <row r="195" spans="1:239" s="561" customFormat="1" hidden="1">
      <c r="A195" s="562">
        <f>+A194+1</f>
        <v>3</v>
      </c>
      <c r="B195" s="688"/>
      <c r="C195" s="521"/>
      <c r="D195" s="1069"/>
      <c r="E195" s="1069"/>
      <c r="F195" s="596"/>
      <c r="G195" s="593"/>
      <c r="H195" s="594"/>
      <c r="I195" s="615">
        <v>0</v>
      </c>
      <c r="J195" s="616">
        <f t="shared" si="3"/>
        <v>0</v>
      </c>
      <c r="K195" s="547"/>
      <c r="L195" s="547"/>
      <c r="M195" s="547"/>
      <c r="N195" s="547"/>
      <c r="O195" s="547"/>
      <c r="P195" s="547"/>
      <c r="Q195" s="547"/>
      <c r="R195" s="547"/>
      <c r="S195" s="547"/>
      <c r="T195" s="547"/>
      <c r="U195" s="547"/>
      <c r="V195" s="547"/>
      <c r="W195" s="547"/>
      <c r="X195" s="547"/>
      <c r="Y195" s="547"/>
      <c r="Z195" s="547"/>
      <c r="AA195" s="547"/>
      <c r="AB195" s="547"/>
      <c r="AC195" s="547"/>
      <c r="AD195" s="547"/>
      <c r="AE195" s="547"/>
      <c r="AF195" s="547"/>
      <c r="AG195" s="547"/>
      <c r="AH195" s="547"/>
      <c r="AI195" s="547"/>
      <c r="AJ195" s="547"/>
      <c r="AK195" s="547"/>
      <c r="AL195" s="547"/>
      <c r="AM195" s="547"/>
      <c r="AN195" s="547"/>
      <c r="AO195" s="547"/>
      <c r="AP195" s="547"/>
      <c r="AQ195" s="547"/>
      <c r="AR195" s="547"/>
      <c r="AS195" s="547"/>
      <c r="AT195" s="547"/>
    </row>
    <row r="196" spans="1:239" hidden="1">
      <c r="B196" s="603"/>
      <c r="C196" s="566"/>
      <c r="D196" s="556"/>
      <c r="E196" s="556"/>
      <c r="G196" s="598" t="s">
        <v>598</v>
      </c>
      <c r="H196" s="600"/>
      <c r="I196" s="624"/>
      <c r="J196" s="639">
        <f>SUM(J193:J195)</f>
        <v>0</v>
      </c>
    </row>
    <row r="197" spans="1:239">
      <c r="A197" s="560"/>
      <c r="B197" s="604"/>
      <c r="C197" s="567"/>
      <c r="D197" s="560"/>
      <c r="E197" s="560"/>
      <c r="F197" s="560"/>
      <c r="G197" s="568"/>
      <c r="H197" s="569"/>
      <c r="I197" s="900"/>
      <c r="J197" s="900"/>
      <c r="K197" s="569"/>
    </row>
    <row r="198" spans="1:239">
      <c r="A198" s="560"/>
      <c r="B198" s="606"/>
      <c r="C198" s="547"/>
      <c r="E198" s="578"/>
      <c r="F198" s="579"/>
      <c r="G198" s="578"/>
      <c r="H198" s="580"/>
      <c r="I198" s="628"/>
      <c r="J198" s="629"/>
    </row>
    <row r="199" spans="1:239">
      <c r="A199" s="560"/>
      <c r="B199" s="606"/>
      <c r="C199" s="547"/>
      <c r="D199" s="1109"/>
      <c r="E199" s="578"/>
      <c r="F199" s="579"/>
      <c r="G199" s="578"/>
      <c r="H199" s="580"/>
      <c r="I199" s="628"/>
      <c r="J199" s="629"/>
    </row>
    <row r="200" spans="1:239">
      <c r="A200" s="560"/>
      <c r="B200" s="606"/>
      <c r="C200" s="547"/>
      <c r="E200" s="578"/>
      <c r="F200" s="579"/>
      <c r="G200" s="578"/>
      <c r="H200" s="580"/>
      <c r="I200" s="628"/>
      <c r="J200" s="629"/>
    </row>
    <row r="201" spans="1:239">
      <c r="A201" s="560"/>
      <c r="B201" s="535"/>
      <c r="C201" s="578"/>
      <c r="D201" s="581"/>
      <c r="E201" s="578"/>
      <c r="F201" s="579"/>
      <c r="G201" s="578"/>
      <c r="H201" s="580"/>
      <c r="I201" s="628"/>
      <c r="J201" s="629"/>
    </row>
    <row r="202" spans="1:239">
      <c r="A202" s="560"/>
      <c r="B202" s="535"/>
      <c r="C202" s="578"/>
      <c r="D202" s="581"/>
      <c r="E202" s="578"/>
      <c r="F202" s="579"/>
      <c r="G202" s="578"/>
      <c r="H202" s="580"/>
      <c r="I202" s="628"/>
      <c r="J202" s="629"/>
    </row>
    <row r="203" spans="1:239">
      <c r="A203" s="503"/>
      <c r="B203" s="607"/>
      <c r="D203" s="506"/>
      <c r="F203" s="583"/>
      <c r="G203" s="506"/>
      <c r="H203" s="518"/>
      <c r="I203" s="630"/>
      <c r="J203" s="631"/>
    </row>
    <row r="204" spans="1:239" s="550" customFormat="1">
      <c r="A204" s="511"/>
      <c r="B204" s="511" t="s">
        <v>2036</v>
      </c>
      <c r="C204" s="1009"/>
      <c r="E204" s="510" t="s">
        <v>2037</v>
      </c>
      <c r="F204" s="548"/>
      <c r="I204" s="533" t="s">
        <v>2038</v>
      </c>
      <c r="J204" s="1010"/>
    </row>
    <row r="205" spans="1:239">
      <c r="A205" s="517"/>
      <c r="B205" s="517" t="s">
        <v>13</v>
      </c>
      <c r="C205" s="484"/>
      <c r="E205" s="976" t="s">
        <v>15</v>
      </c>
      <c r="I205" s="525" t="s">
        <v>14</v>
      </c>
      <c r="J205" s="631"/>
    </row>
    <row r="206" spans="1:239">
      <c r="A206" s="640"/>
      <c r="B206" s="640" t="s">
        <v>943</v>
      </c>
      <c r="C206" s="977"/>
      <c r="E206" s="978" t="s">
        <v>948</v>
      </c>
      <c r="I206" s="535" t="s">
        <v>946</v>
      </c>
      <c r="J206" s="631"/>
    </row>
    <row r="207" spans="1:239">
      <c r="A207" s="483"/>
      <c r="B207" s="483"/>
      <c r="C207" s="483"/>
      <c r="E207" s="484" t="s">
        <v>947</v>
      </c>
      <c r="I207" s="641" t="s">
        <v>945</v>
      </c>
      <c r="J207" s="631"/>
    </row>
    <row r="208" spans="1:239">
      <c r="B208" s="608"/>
      <c r="C208" s="584"/>
      <c r="D208" s="585"/>
      <c r="J208" s="634"/>
    </row>
    <row r="209" spans="1:10">
      <c r="A209" s="586"/>
      <c r="B209" s="608"/>
      <c r="C209" s="584"/>
      <c r="D209" s="585"/>
    </row>
    <row r="210" spans="1:10">
      <c r="A210" s="586"/>
      <c r="B210" s="608"/>
      <c r="C210" s="584"/>
      <c r="D210" s="585"/>
    </row>
    <row r="211" spans="1:10">
      <c r="A211" s="586"/>
      <c r="C211" s="587"/>
      <c r="D211" s="588"/>
    </row>
    <row r="212" spans="1:10">
      <c r="C212" s="589"/>
    </row>
    <row r="213" spans="1:10">
      <c r="A213" s="586"/>
      <c r="C213" s="590"/>
    </row>
    <row r="214" spans="1:10">
      <c r="C214" s="590"/>
      <c r="E214" s="591"/>
      <c r="F214" s="592"/>
    </row>
    <row r="215" spans="1:10">
      <c r="C215" s="590"/>
    </row>
    <row r="219" spans="1:10">
      <c r="J219" s="635"/>
    </row>
    <row r="220" spans="1:10">
      <c r="A220" s="547"/>
      <c r="B220" s="606"/>
      <c r="C220" s="547"/>
      <c r="E220" s="547"/>
      <c r="G220" s="547"/>
      <c r="H220" s="547"/>
      <c r="I220" s="606"/>
      <c r="J220" s="635"/>
    </row>
    <row r="221" spans="1:10">
      <c r="A221" s="547"/>
      <c r="B221" s="606"/>
      <c r="C221" s="547"/>
      <c r="E221" s="547"/>
      <c r="G221" s="547"/>
      <c r="H221" s="547"/>
      <c r="I221" s="606"/>
      <c r="J221" s="635"/>
    </row>
    <row r="222" spans="1:10">
      <c r="A222" s="547"/>
      <c r="B222" s="606"/>
      <c r="C222" s="547"/>
      <c r="E222" s="547"/>
      <c r="G222" s="547"/>
      <c r="H222" s="547"/>
      <c r="I222" s="606"/>
      <c r="J222" s="635"/>
    </row>
    <row r="223" spans="1:10">
      <c r="A223" s="547"/>
      <c r="B223" s="606"/>
      <c r="C223" s="547"/>
      <c r="E223" s="547"/>
      <c r="G223" s="547"/>
      <c r="H223" s="547"/>
      <c r="I223" s="606"/>
      <c r="J223" s="636"/>
    </row>
    <row r="224" spans="1:10">
      <c r="A224" s="547"/>
      <c r="B224" s="606"/>
      <c r="C224" s="547"/>
      <c r="E224" s="547"/>
      <c r="G224" s="547"/>
      <c r="H224" s="547"/>
      <c r="I224" s="606"/>
      <c r="J224" s="635"/>
    </row>
  </sheetData>
  <mergeCells count="5">
    <mergeCell ref="A1:J1"/>
    <mergeCell ref="A2:J2"/>
    <mergeCell ref="A4:J4"/>
    <mergeCell ref="A190:J190"/>
    <mergeCell ref="J8:J186"/>
  </mergeCells>
  <phoneticPr fontId="26" type="noConversion"/>
  <printOptions horizontalCentered="1"/>
  <pageMargins left="0.6" right="0" top="0.69" bottom="0.59055118110236227" header="0.31496062992125984" footer="0.31496062992125984"/>
  <pageSetup paperSize="9" scale="71" orientation="landscape"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92D050"/>
  </sheetPr>
  <dimension ref="A1:I25"/>
  <sheetViews>
    <sheetView showGridLines="0" workbookViewId="0">
      <pane ySplit="6" topLeftCell="A7" activePane="bottomLeft" state="frozen"/>
      <selection pane="bottomLeft" activeCell="G15" sqref="G15"/>
    </sheetView>
  </sheetViews>
  <sheetFormatPr baseColWidth="10" defaultRowHeight="12.75"/>
  <cols>
    <col min="1" max="1" width="21.28515625" style="484" customWidth="1"/>
    <col min="2" max="2" width="48.28515625" style="484" customWidth="1"/>
    <col min="3" max="3" width="22.5703125" style="539" customWidth="1"/>
    <col min="4" max="16384" width="11.42578125" style="484"/>
  </cols>
  <sheetData>
    <row r="1" spans="1:9" ht="12.75" customHeight="1">
      <c r="A1" s="1272" t="str">
        <f>+'ANTICIPO DE IMPUESTOS Bo'!A1:I1</f>
        <v>LA NOTA COLOMBIA SAS</v>
      </c>
      <c r="B1" s="1272"/>
      <c r="C1" s="1272"/>
      <c r="D1" s="846"/>
      <c r="E1" s="846"/>
      <c r="F1" s="846"/>
      <c r="G1" s="846"/>
      <c r="H1" s="846"/>
      <c r="I1" s="846"/>
    </row>
    <row r="2" spans="1:9" ht="12.75" customHeight="1">
      <c r="A2" s="1284" t="str">
        <f>+'ANTICIPO DE IMPUESTOS Bo'!A2:I2</f>
        <v>NIT 901233167-1</v>
      </c>
      <c r="B2" s="1284"/>
      <c r="C2" s="1284"/>
      <c r="D2" s="879"/>
      <c r="E2" s="879"/>
      <c r="F2" s="879"/>
      <c r="G2" s="879"/>
      <c r="H2" s="879"/>
      <c r="I2" s="879"/>
    </row>
    <row r="3" spans="1:9">
      <c r="A3" s="1030"/>
      <c r="B3" s="1030"/>
    </row>
    <row r="4" spans="1:9" ht="12.75" customHeight="1">
      <c r="A4" s="1281" t="s">
        <v>2075</v>
      </c>
      <c r="B4" s="1281"/>
      <c r="C4" s="1281"/>
    </row>
    <row r="5" spans="1:9" ht="12.75" customHeight="1">
      <c r="C5" s="685" t="s">
        <v>2500</v>
      </c>
    </row>
    <row r="6" spans="1:9">
      <c r="A6" s="765" t="s">
        <v>559</v>
      </c>
      <c r="B6" s="765" t="s">
        <v>551</v>
      </c>
      <c r="C6" s="803" t="s">
        <v>561</v>
      </c>
    </row>
    <row r="7" spans="1:9">
      <c r="A7" s="897">
        <v>1</v>
      </c>
      <c r="B7" s="680" t="s">
        <v>2076</v>
      </c>
      <c r="C7" s="815">
        <v>297175812.05000001</v>
      </c>
    </row>
    <row r="8" spans="1:9">
      <c r="A8" s="897">
        <v>2</v>
      </c>
      <c r="B8" s="680" t="s">
        <v>2077</v>
      </c>
      <c r="C8" s="815">
        <v>21502325.530000001</v>
      </c>
    </row>
    <row r="9" spans="1:9">
      <c r="A9" s="897">
        <v>3</v>
      </c>
      <c r="B9" s="680" t="s">
        <v>2078</v>
      </c>
      <c r="C9" s="815">
        <v>10739529.470000001</v>
      </c>
    </row>
    <row r="10" spans="1:9">
      <c r="A10" s="897">
        <v>4</v>
      </c>
      <c r="B10" s="680" t="s">
        <v>2079</v>
      </c>
      <c r="C10" s="815">
        <v>268577</v>
      </c>
    </row>
    <row r="11" spans="1:9">
      <c r="A11" s="897">
        <v>5</v>
      </c>
      <c r="B11" s="680" t="s">
        <v>2080</v>
      </c>
      <c r="C11" s="815">
        <v>1066712701</v>
      </c>
    </row>
    <row r="12" spans="1:9">
      <c r="A12" s="897">
        <v>6</v>
      </c>
      <c r="B12" s="680" t="s">
        <v>2499</v>
      </c>
      <c r="C12" s="815">
        <v>1228170.73</v>
      </c>
    </row>
    <row r="13" spans="1:9">
      <c r="A13" s="897">
        <v>7</v>
      </c>
      <c r="B13" s="680" t="s">
        <v>2079</v>
      </c>
      <c r="C13" s="1111">
        <v>12604815.960000001</v>
      </c>
    </row>
    <row r="14" spans="1:9" ht="12.75" customHeight="1">
      <c r="A14" s="1282" t="s">
        <v>2081</v>
      </c>
      <c r="B14" s="1283"/>
      <c r="C14" s="812">
        <f>SUM(C7:C13)</f>
        <v>1410231931.7400002</v>
      </c>
      <c r="E14" s="539"/>
    </row>
    <row r="15" spans="1:9" ht="12.75" customHeight="1">
      <c r="C15" s="484"/>
    </row>
    <row r="16" spans="1:9" ht="12.75" customHeight="1">
      <c r="C16" s="484"/>
    </row>
    <row r="22" spans="1:3" s="515" customFormat="1">
      <c r="A22" s="511" t="s">
        <v>2036</v>
      </c>
      <c r="B22" s="905" t="s">
        <v>2037</v>
      </c>
      <c r="C22" s="533" t="s">
        <v>2038</v>
      </c>
    </row>
    <row r="23" spans="1:3">
      <c r="A23" s="517" t="s">
        <v>13</v>
      </c>
      <c r="B23" s="869" t="s">
        <v>15</v>
      </c>
      <c r="C23" s="525" t="s">
        <v>14</v>
      </c>
    </row>
    <row r="24" spans="1:3">
      <c r="A24" s="640" t="s">
        <v>943</v>
      </c>
      <c r="B24" s="869" t="s">
        <v>948</v>
      </c>
      <c r="C24" s="535" t="s">
        <v>946</v>
      </c>
    </row>
    <row r="25" spans="1:3">
      <c r="B25" s="869" t="s">
        <v>947</v>
      </c>
      <c r="C25" s="641" t="s">
        <v>945</v>
      </c>
    </row>
  </sheetData>
  <mergeCells count="4">
    <mergeCell ref="A4:C4"/>
    <mergeCell ref="A14:B14"/>
    <mergeCell ref="A1:C1"/>
    <mergeCell ref="A2:C2"/>
  </mergeCells>
  <printOptions horizontalCentered="1"/>
  <pageMargins left="0.70866141732283472" right="0.70866141732283472" top="0.74803149606299213" bottom="0.74803149606299213" header="0.31496062992125984" footer="0.31496062992125984"/>
  <pageSetup paperSize="9" scale="90" orientation="landscape"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92D050"/>
  </sheetPr>
  <dimension ref="A1:II54"/>
  <sheetViews>
    <sheetView showGridLines="0" zoomScaleNormal="100" zoomScaleSheetLayoutView="91" zoomScalePageLayoutView="75" workbookViewId="0">
      <pane ySplit="6" topLeftCell="A7" activePane="bottomLeft" state="frozen"/>
      <selection pane="bottomLeft" activeCell="I20" sqref="I20"/>
    </sheetView>
  </sheetViews>
  <sheetFormatPr baseColWidth="10" defaultColWidth="11.42578125" defaultRowHeight="12.75"/>
  <cols>
    <col min="1" max="1" width="5" style="556" customWidth="1"/>
    <col min="2" max="2" width="13.28515625" style="565" customWidth="1"/>
    <col min="3" max="3" width="41.7109375" style="582" customWidth="1"/>
    <col min="4" max="4" width="22.42578125" style="547" customWidth="1"/>
    <col min="5" max="5" width="16" style="547" customWidth="1"/>
    <col min="6" max="6" width="26" style="547" customWidth="1"/>
    <col min="7" max="7" width="10.7109375" style="564" customWidth="1"/>
    <col min="8" max="8" width="8.140625" style="654" customWidth="1"/>
    <col min="9" max="9" width="16.42578125" style="623" customWidth="1"/>
    <col min="10" max="10" width="11.42578125" style="547"/>
    <col min="11" max="11" width="13.42578125" style="547" bestFit="1" customWidth="1"/>
    <col min="12" max="16384" width="11.42578125" style="547"/>
  </cols>
  <sheetData>
    <row r="1" spans="1:243">
      <c r="A1" s="1272" t="str">
        <f>+'DISPONIBLE Bo'!A1</f>
        <v>LA NOTA COLOMBIA SAS</v>
      </c>
      <c r="B1" s="1272"/>
      <c r="C1" s="1272"/>
      <c r="D1" s="1272"/>
      <c r="E1" s="1272"/>
      <c r="F1" s="1272"/>
      <c r="G1" s="1272"/>
      <c r="H1" s="1272"/>
      <c r="I1" s="1272"/>
    </row>
    <row r="2" spans="1:243">
      <c r="A2" s="1284" t="str">
        <f>+'DISPONIBLE Bo'!A2</f>
        <v>NIT 901233167-1</v>
      </c>
      <c r="B2" s="1284"/>
      <c r="C2" s="1284"/>
      <c r="D2" s="1284"/>
      <c r="E2" s="1284"/>
      <c r="F2" s="1284"/>
      <c r="G2" s="1284"/>
      <c r="H2" s="1284"/>
      <c r="I2" s="1284"/>
    </row>
    <row r="3" spans="1:243">
      <c r="A3" s="675"/>
      <c r="B3" s="488"/>
      <c r="C3" s="676"/>
      <c r="D3" s="677"/>
      <c r="E3" s="677"/>
      <c r="F3" s="677"/>
      <c r="G3" s="678"/>
      <c r="H3" s="679"/>
      <c r="I3" s="606"/>
    </row>
    <row r="4" spans="1:243">
      <c r="A4" s="1271" t="s">
        <v>2280</v>
      </c>
      <c r="B4" s="1271"/>
      <c r="C4" s="1271"/>
      <c r="D4" s="1271"/>
      <c r="E4" s="1271"/>
      <c r="F4" s="1271"/>
      <c r="G4" s="1271"/>
      <c r="H4" s="1271"/>
      <c r="I4" s="1271"/>
      <c r="J4" s="1271"/>
    </row>
    <row r="5" spans="1:243">
      <c r="A5" s="548"/>
      <c r="B5" s="548"/>
      <c r="C5" s="549"/>
      <c r="D5" s="550"/>
      <c r="E5" s="550"/>
      <c r="F5" s="550"/>
      <c r="G5" s="551"/>
      <c r="H5" s="646"/>
      <c r="J5" s="685" t="str">
        <f>+'DISPONIBLE Bo'!F5</f>
        <v>Corte al 15 de Octubre de 2024</v>
      </c>
    </row>
    <row r="6" spans="1:243" s="556" customFormat="1" ht="25.5">
      <c r="A6" s="540" t="s">
        <v>559</v>
      </c>
      <c r="B6" s="554" t="s">
        <v>46</v>
      </c>
      <c r="C6" s="554" t="s">
        <v>18</v>
      </c>
      <c r="D6" s="554" t="s">
        <v>19</v>
      </c>
      <c r="E6" s="554" t="s">
        <v>548</v>
      </c>
      <c r="F6" s="554" t="s">
        <v>38</v>
      </c>
      <c r="G6" s="554" t="s">
        <v>414</v>
      </c>
      <c r="H6" s="554" t="s">
        <v>47</v>
      </c>
      <c r="I6" s="602" t="s">
        <v>43</v>
      </c>
      <c r="J6" s="622" t="s">
        <v>585</v>
      </c>
      <c r="K6" s="548"/>
      <c r="L6" s="548"/>
      <c r="M6" s="548"/>
      <c r="N6" s="548"/>
      <c r="O6" s="548"/>
      <c r="P6" s="548"/>
      <c r="Q6" s="548"/>
      <c r="R6" s="548"/>
      <c r="S6" s="548"/>
      <c r="T6" s="548"/>
      <c r="U6" s="548"/>
      <c r="V6" s="548"/>
      <c r="W6" s="548"/>
      <c r="X6" s="548"/>
      <c r="Y6" s="548"/>
      <c r="Z6" s="548"/>
      <c r="AA6" s="548"/>
      <c r="AB6" s="548"/>
      <c r="AC6" s="548"/>
      <c r="AD6" s="548"/>
      <c r="AE6" s="548"/>
      <c r="AF6" s="548"/>
      <c r="AG6" s="548"/>
      <c r="AH6" s="548"/>
      <c r="AI6" s="548"/>
      <c r="AJ6" s="548"/>
      <c r="AK6" s="548"/>
      <c r="AL6" s="548"/>
      <c r="AM6" s="548"/>
      <c r="AN6" s="548"/>
      <c r="AO6" s="548"/>
      <c r="AP6" s="548"/>
      <c r="AQ6" s="548"/>
      <c r="AR6" s="548"/>
      <c r="AS6" s="548"/>
      <c r="AT6" s="548"/>
      <c r="AU6" s="548"/>
      <c r="AV6" s="548"/>
      <c r="AW6" s="548"/>
      <c r="AX6" s="548"/>
      <c r="AY6" s="548"/>
      <c r="AZ6" s="548"/>
      <c r="BA6" s="548"/>
      <c r="BB6" s="548"/>
      <c r="BC6" s="548"/>
      <c r="BD6" s="548"/>
      <c r="BE6" s="548"/>
      <c r="BF6" s="548"/>
      <c r="BG6" s="548"/>
      <c r="BH6" s="548"/>
      <c r="BI6" s="548"/>
      <c r="BJ6" s="548"/>
      <c r="BK6" s="548"/>
      <c r="BL6" s="548"/>
      <c r="BM6" s="548"/>
      <c r="BN6" s="548"/>
      <c r="BO6" s="548"/>
      <c r="BP6" s="548"/>
      <c r="BQ6" s="548"/>
      <c r="BR6" s="548"/>
      <c r="BS6" s="548"/>
      <c r="BT6" s="548"/>
      <c r="BU6" s="548"/>
      <c r="BV6" s="548"/>
      <c r="BW6" s="548"/>
      <c r="BX6" s="548"/>
      <c r="BY6" s="548"/>
      <c r="BZ6" s="548"/>
      <c r="CA6" s="548"/>
      <c r="CB6" s="548"/>
      <c r="CC6" s="548"/>
      <c r="CD6" s="548"/>
      <c r="CE6" s="548"/>
      <c r="CF6" s="548"/>
      <c r="CG6" s="548"/>
      <c r="CH6" s="548"/>
      <c r="CI6" s="548"/>
      <c r="CJ6" s="548"/>
      <c r="CK6" s="548"/>
      <c r="CL6" s="548"/>
      <c r="CM6" s="548"/>
      <c r="CN6" s="548"/>
      <c r="CO6" s="548"/>
      <c r="CP6" s="548"/>
      <c r="CQ6" s="548"/>
      <c r="CR6" s="548"/>
      <c r="CS6" s="548"/>
      <c r="CT6" s="548"/>
      <c r="CU6" s="548"/>
      <c r="CV6" s="548"/>
      <c r="CW6" s="548"/>
      <c r="CX6" s="548"/>
      <c r="CY6" s="548"/>
      <c r="CZ6" s="548"/>
      <c r="DA6" s="548"/>
      <c r="DB6" s="548"/>
      <c r="DC6" s="548"/>
      <c r="DD6" s="548"/>
      <c r="DE6" s="548"/>
      <c r="DF6" s="548"/>
      <c r="DG6" s="548"/>
      <c r="DH6" s="548"/>
      <c r="DI6" s="548"/>
      <c r="DJ6" s="548"/>
      <c r="DK6" s="548"/>
      <c r="DL6" s="548"/>
      <c r="DM6" s="548"/>
      <c r="DN6" s="548"/>
      <c r="DO6" s="548"/>
      <c r="DP6" s="548"/>
      <c r="DQ6" s="548"/>
      <c r="DR6" s="548"/>
      <c r="DS6" s="548"/>
      <c r="DT6" s="548"/>
      <c r="DU6" s="548"/>
      <c r="DV6" s="548"/>
      <c r="DW6" s="548"/>
      <c r="DX6" s="548"/>
      <c r="DY6" s="548"/>
      <c r="DZ6" s="548"/>
      <c r="EA6" s="548"/>
      <c r="EB6" s="548"/>
      <c r="EC6" s="548"/>
      <c r="ED6" s="548"/>
      <c r="EE6" s="548"/>
      <c r="EF6" s="548"/>
      <c r="EG6" s="548"/>
      <c r="EH6" s="548"/>
      <c r="EI6" s="548"/>
      <c r="EJ6" s="548"/>
      <c r="EK6" s="548"/>
      <c r="EL6" s="548"/>
      <c r="EM6" s="548"/>
      <c r="EN6" s="548"/>
      <c r="EO6" s="548"/>
      <c r="EP6" s="548"/>
      <c r="EQ6" s="548"/>
      <c r="ER6" s="548"/>
      <c r="ES6" s="548"/>
      <c r="ET6" s="548"/>
      <c r="EU6" s="548"/>
      <c r="EV6" s="548"/>
      <c r="EW6" s="548"/>
      <c r="EX6" s="548"/>
      <c r="EY6" s="548"/>
      <c r="EZ6" s="548"/>
      <c r="FA6" s="548"/>
      <c r="FB6" s="548"/>
      <c r="FC6" s="548"/>
      <c r="FD6" s="548"/>
      <c r="FE6" s="548"/>
      <c r="FF6" s="548"/>
      <c r="FG6" s="548"/>
      <c r="FH6" s="548"/>
      <c r="FI6" s="548"/>
      <c r="FJ6" s="548"/>
      <c r="FK6" s="548"/>
      <c r="FL6" s="548"/>
      <c r="FM6" s="548"/>
      <c r="FN6" s="548"/>
      <c r="FO6" s="548"/>
      <c r="FP6" s="548"/>
      <c r="FQ6" s="548"/>
      <c r="FR6" s="548"/>
      <c r="FS6" s="548"/>
      <c r="FT6" s="548"/>
      <c r="FU6" s="548"/>
      <c r="FV6" s="548"/>
      <c r="FW6" s="548"/>
      <c r="FX6" s="548"/>
      <c r="FY6" s="548"/>
      <c r="FZ6" s="548"/>
      <c r="GA6" s="548"/>
      <c r="GB6" s="548"/>
      <c r="GC6" s="548"/>
      <c r="GD6" s="548"/>
      <c r="GE6" s="548"/>
      <c r="GF6" s="548"/>
      <c r="GG6" s="548"/>
      <c r="GH6" s="548"/>
      <c r="GI6" s="548"/>
      <c r="GJ6" s="548"/>
      <c r="GK6" s="548"/>
      <c r="GL6" s="548"/>
      <c r="GM6" s="548"/>
      <c r="GN6" s="548"/>
      <c r="GO6" s="548"/>
      <c r="GP6" s="548"/>
      <c r="GQ6" s="548"/>
      <c r="GR6" s="548"/>
      <c r="GS6" s="548"/>
      <c r="GT6" s="548"/>
      <c r="GU6" s="548"/>
      <c r="GV6" s="548"/>
      <c r="GW6" s="548"/>
      <c r="GX6" s="548"/>
      <c r="GY6" s="548"/>
      <c r="GZ6" s="548"/>
      <c r="HA6" s="548"/>
      <c r="HB6" s="548"/>
      <c r="HC6" s="548"/>
      <c r="HD6" s="548"/>
      <c r="HE6" s="548"/>
      <c r="HF6" s="548"/>
      <c r="HG6" s="548"/>
      <c r="HH6" s="548"/>
      <c r="HI6" s="548"/>
      <c r="HJ6" s="548"/>
      <c r="HK6" s="548"/>
      <c r="HL6" s="548"/>
      <c r="HM6" s="548"/>
      <c r="HN6" s="548"/>
      <c r="HO6" s="548"/>
      <c r="HP6" s="548"/>
      <c r="HQ6" s="548"/>
      <c r="HR6" s="548"/>
      <c r="HS6" s="548"/>
      <c r="HT6" s="548"/>
      <c r="HU6" s="548"/>
      <c r="HV6" s="548"/>
      <c r="HW6" s="548"/>
      <c r="HX6" s="548"/>
      <c r="HY6" s="548"/>
      <c r="HZ6" s="548"/>
      <c r="IA6" s="548"/>
      <c r="IB6" s="548"/>
      <c r="IC6" s="548"/>
      <c r="ID6" s="548"/>
      <c r="IE6" s="548"/>
      <c r="IF6" s="548"/>
      <c r="IG6" s="548"/>
      <c r="IH6" s="548"/>
      <c r="II6" s="548"/>
    </row>
    <row r="7" spans="1:243" s="556" customFormat="1">
      <c r="A7" s="595">
        <v>1</v>
      </c>
      <c r="B7" s="689" t="s">
        <v>1389</v>
      </c>
      <c r="C7" s="521" t="s">
        <v>1388</v>
      </c>
      <c r="D7" s="684" t="s">
        <v>1655</v>
      </c>
      <c r="E7" s="684" t="s">
        <v>996</v>
      </c>
      <c r="F7" s="647" t="s">
        <v>1390</v>
      </c>
      <c r="G7" s="648">
        <v>45535</v>
      </c>
      <c r="H7" s="649">
        <v>2024</v>
      </c>
      <c r="I7" s="686">
        <v>51042000</v>
      </c>
      <c r="J7" s="1285">
        <f>SUM(I7:I8)</f>
        <v>105668897</v>
      </c>
      <c r="K7" s="548"/>
      <c r="L7" s="548"/>
      <c r="M7" s="548"/>
      <c r="N7" s="548"/>
      <c r="O7" s="548"/>
      <c r="P7" s="548"/>
      <c r="Q7" s="548"/>
      <c r="R7" s="548"/>
      <c r="S7" s="548"/>
      <c r="T7" s="548"/>
      <c r="U7" s="548"/>
      <c r="V7" s="548"/>
      <c r="W7" s="548"/>
      <c r="X7" s="548"/>
      <c r="Y7" s="548"/>
      <c r="Z7" s="548"/>
      <c r="AA7" s="548"/>
      <c r="AB7" s="548"/>
      <c r="AC7" s="548"/>
      <c r="AD7" s="548"/>
      <c r="AE7" s="548"/>
      <c r="AF7" s="548"/>
      <c r="AG7" s="548"/>
      <c r="AH7" s="548"/>
      <c r="AI7" s="548"/>
      <c r="AJ7" s="548"/>
      <c r="AK7" s="548"/>
      <c r="AL7" s="548"/>
      <c r="AM7" s="548"/>
      <c r="AN7" s="548"/>
      <c r="AO7" s="548"/>
      <c r="AP7" s="548"/>
      <c r="AQ7" s="548"/>
      <c r="AR7" s="548"/>
      <c r="AS7" s="548"/>
      <c r="AT7" s="548"/>
      <c r="AU7" s="548"/>
      <c r="AV7" s="548"/>
      <c r="AW7" s="548"/>
      <c r="AX7" s="548"/>
      <c r="AY7" s="548"/>
      <c r="AZ7" s="548"/>
      <c r="BA7" s="548"/>
      <c r="BB7" s="548"/>
      <c r="BC7" s="548"/>
      <c r="BD7" s="548"/>
      <c r="BE7" s="548"/>
      <c r="BF7" s="548"/>
      <c r="BG7" s="548"/>
      <c r="BH7" s="548"/>
      <c r="BI7" s="548"/>
      <c r="BJ7" s="548"/>
      <c r="BK7" s="548"/>
      <c r="BL7" s="548"/>
      <c r="BM7" s="548"/>
      <c r="BN7" s="548"/>
      <c r="BO7" s="548"/>
      <c r="BP7" s="548"/>
      <c r="BQ7" s="548"/>
      <c r="BR7" s="548"/>
      <c r="BS7" s="548"/>
      <c r="BT7" s="548"/>
      <c r="BU7" s="548"/>
      <c r="BV7" s="548"/>
      <c r="BW7" s="548"/>
      <c r="BX7" s="548"/>
      <c r="BY7" s="548"/>
      <c r="BZ7" s="548"/>
      <c r="CA7" s="548"/>
      <c r="CB7" s="548"/>
      <c r="CC7" s="548"/>
      <c r="CD7" s="548"/>
      <c r="CE7" s="548"/>
      <c r="CF7" s="548"/>
      <c r="CG7" s="548"/>
      <c r="CH7" s="548"/>
      <c r="CI7" s="548"/>
      <c r="CJ7" s="548"/>
      <c r="CK7" s="548"/>
      <c r="CL7" s="548"/>
      <c r="CM7" s="548"/>
      <c r="CN7" s="548"/>
      <c r="CO7" s="548"/>
      <c r="CP7" s="548"/>
      <c r="CQ7" s="548"/>
      <c r="CR7" s="548"/>
      <c r="CS7" s="548"/>
      <c r="CT7" s="548"/>
      <c r="CU7" s="548"/>
      <c r="CV7" s="548"/>
      <c r="CW7" s="548"/>
      <c r="CX7" s="548"/>
      <c r="CY7" s="548"/>
      <c r="CZ7" s="548"/>
      <c r="DA7" s="548"/>
      <c r="DB7" s="548"/>
      <c r="DC7" s="548"/>
      <c r="DD7" s="548"/>
      <c r="DE7" s="548"/>
      <c r="DF7" s="548"/>
      <c r="DG7" s="548"/>
      <c r="DH7" s="548"/>
      <c r="DI7" s="548"/>
      <c r="DJ7" s="548"/>
      <c r="DK7" s="548"/>
      <c r="DL7" s="548"/>
      <c r="DM7" s="548"/>
      <c r="DN7" s="548"/>
      <c r="DO7" s="548"/>
      <c r="DP7" s="548"/>
      <c r="DQ7" s="548"/>
      <c r="DR7" s="548"/>
      <c r="DS7" s="548"/>
      <c r="DT7" s="548"/>
      <c r="DU7" s="548"/>
      <c r="DV7" s="548"/>
      <c r="DW7" s="548"/>
      <c r="DX7" s="548"/>
      <c r="DY7" s="548"/>
      <c r="DZ7" s="548"/>
      <c r="EA7" s="548"/>
      <c r="EB7" s="548"/>
      <c r="EC7" s="548"/>
      <c r="ED7" s="548"/>
      <c r="EE7" s="548"/>
      <c r="EF7" s="548"/>
      <c r="EG7" s="548"/>
      <c r="EH7" s="548"/>
      <c r="EI7" s="548"/>
      <c r="EJ7" s="548"/>
      <c r="EK7" s="548"/>
      <c r="EL7" s="548"/>
      <c r="EM7" s="548"/>
      <c r="EN7" s="548"/>
      <c r="EO7" s="548"/>
      <c r="EP7" s="548"/>
      <c r="EQ7" s="548"/>
      <c r="ER7" s="548"/>
      <c r="ES7" s="548"/>
      <c r="ET7" s="548"/>
      <c r="EU7" s="548"/>
      <c r="EV7" s="548"/>
      <c r="EW7" s="548"/>
      <c r="EX7" s="548"/>
      <c r="EY7" s="548"/>
      <c r="EZ7" s="548"/>
      <c r="FA7" s="548"/>
      <c r="FB7" s="548"/>
      <c r="FC7" s="548"/>
      <c r="FD7" s="548"/>
      <c r="FE7" s="548"/>
      <c r="FF7" s="548"/>
      <c r="FG7" s="548"/>
      <c r="FH7" s="548"/>
      <c r="FI7" s="548"/>
      <c r="FJ7" s="548"/>
      <c r="FK7" s="548"/>
      <c r="FL7" s="548"/>
      <c r="FM7" s="548"/>
      <c r="FN7" s="548"/>
      <c r="FO7" s="548"/>
      <c r="FP7" s="548"/>
      <c r="FQ7" s="548"/>
      <c r="FR7" s="548"/>
      <c r="FS7" s="548"/>
      <c r="FT7" s="548"/>
      <c r="FU7" s="548"/>
      <c r="FV7" s="548"/>
      <c r="FW7" s="548"/>
      <c r="FX7" s="548"/>
      <c r="FY7" s="548"/>
      <c r="FZ7" s="548"/>
      <c r="GA7" s="548"/>
      <c r="GB7" s="548"/>
      <c r="GC7" s="548"/>
      <c r="GD7" s="548"/>
      <c r="GE7" s="548"/>
      <c r="GF7" s="548"/>
      <c r="GG7" s="548"/>
      <c r="GH7" s="548"/>
      <c r="GI7" s="548"/>
      <c r="GJ7" s="548"/>
      <c r="GK7" s="548"/>
      <c r="GL7" s="548"/>
      <c r="GM7" s="548"/>
      <c r="GN7" s="548"/>
      <c r="GO7" s="548"/>
      <c r="GP7" s="548"/>
      <c r="GQ7" s="548"/>
      <c r="GR7" s="548"/>
      <c r="GS7" s="548"/>
      <c r="GT7" s="548"/>
      <c r="GU7" s="548"/>
      <c r="GV7" s="548"/>
      <c r="GW7" s="548"/>
      <c r="GX7" s="548"/>
      <c r="GY7" s="548"/>
      <c r="GZ7" s="548"/>
      <c r="HA7" s="548"/>
      <c r="HB7" s="548"/>
      <c r="HC7" s="548"/>
      <c r="HD7" s="548"/>
      <c r="HE7" s="548"/>
      <c r="HF7" s="548"/>
      <c r="HG7" s="548"/>
      <c r="HH7" s="548"/>
      <c r="HI7" s="548"/>
      <c r="HJ7" s="548"/>
      <c r="HK7" s="548"/>
      <c r="HL7" s="548"/>
      <c r="HM7" s="548"/>
      <c r="HN7" s="548"/>
      <c r="HO7" s="548"/>
      <c r="HP7" s="548"/>
      <c r="HQ7" s="548"/>
      <c r="HR7" s="548"/>
      <c r="HS7" s="548"/>
      <c r="HT7" s="548"/>
      <c r="HU7" s="548"/>
      <c r="HV7" s="548"/>
      <c r="HW7" s="548"/>
      <c r="HX7" s="548"/>
      <c r="HY7" s="548"/>
      <c r="HZ7" s="548"/>
      <c r="IA7" s="548"/>
      <c r="IB7" s="548"/>
      <c r="IC7" s="548"/>
      <c r="ID7" s="548"/>
      <c r="IE7" s="548"/>
      <c r="IF7" s="548"/>
      <c r="IG7" s="548"/>
      <c r="IH7" s="548"/>
      <c r="II7" s="548"/>
    </row>
    <row r="8" spans="1:243" s="556" customFormat="1">
      <c r="A8" s="595">
        <v>2</v>
      </c>
      <c r="B8" s="689" t="s">
        <v>1389</v>
      </c>
      <c r="C8" s="521" t="s">
        <v>1388</v>
      </c>
      <c r="D8" s="684" t="s">
        <v>1655</v>
      </c>
      <c r="E8" s="684" t="s">
        <v>996</v>
      </c>
      <c r="F8" s="647" t="s">
        <v>1801</v>
      </c>
      <c r="G8" s="648">
        <v>45535</v>
      </c>
      <c r="H8" s="649">
        <v>2024</v>
      </c>
      <c r="I8" s="686">
        <v>54626897</v>
      </c>
      <c r="J8" s="1287"/>
      <c r="K8" s="548"/>
      <c r="L8" s="548"/>
      <c r="M8" s="548"/>
      <c r="N8" s="548"/>
      <c r="O8" s="548"/>
      <c r="P8" s="548"/>
      <c r="Q8" s="548"/>
      <c r="R8" s="548"/>
      <c r="S8" s="548"/>
      <c r="T8" s="548"/>
      <c r="U8" s="548"/>
      <c r="V8" s="548"/>
      <c r="W8" s="548"/>
      <c r="X8" s="548"/>
      <c r="Y8" s="548"/>
      <c r="Z8" s="548"/>
      <c r="AA8" s="548"/>
      <c r="AB8" s="548"/>
      <c r="AC8" s="548"/>
      <c r="AD8" s="548"/>
      <c r="AE8" s="548"/>
      <c r="AF8" s="548"/>
      <c r="AG8" s="548"/>
      <c r="AH8" s="548"/>
      <c r="AI8" s="548"/>
      <c r="AJ8" s="548"/>
      <c r="AK8" s="548"/>
      <c r="AL8" s="548"/>
      <c r="AM8" s="548"/>
      <c r="AN8" s="548"/>
      <c r="AO8" s="548"/>
      <c r="AP8" s="548"/>
      <c r="AQ8" s="548"/>
      <c r="AR8" s="548"/>
      <c r="AS8" s="548"/>
      <c r="AT8" s="548"/>
      <c r="AU8" s="548"/>
      <c r="AV8" s="548"/>
      <c r="AW8" s="548"/>
      <c r="AX8" s="548"/>
      <c r="AY8" s="548"/>
      <c r="AZ8" s="548"/>
      <c r="BA8" s="548"/>
      <c r="BB8" s="548"/>
      <c r="BC8" s="548"/>
      <c r="BD8" s="548"/>
      <c r="BE8" s="548"/>
      <c r="BF8" s="548"/>
      <c r="BG8" s="548"/>
      <c r="BH8" s="548"/>
      <c r="BI8" s="548"/>
      <c r="BJ8" s="548"/>
      <c r="BK8" s="548"/>
      <c r="BL8" s="548"/>
      <c r="BM8" s="548"/>
      <c r="BN8" s="548"/>
      <c r="BO8" s="548"/>
      <c r="BP8" s="548"/>
      <c r="BQ8" s="548"/>
      <c r="BR8" s="548"/>
      <c r="BS8" s="548"/>
      <c r="BT8" s="548"/>
      <c r="BU8" s="548"/>
      <c r="BV8" s="548"/>
      <c r="BW8" s="548"/>
      <c r="BX8" s="548"/>
      <c r="BY8" s="548"/>
      <c r="BZ8" s="548"/>
      <c r="CA8" s="548"/>
      <c r="CB8" s="548"/>
      <c r="CC8" s="548"/>
      <c r="CD8" s="548"/>
      <c r="CE8" s="548"/>
      <c r="CF8" s="548"/>
      <c r="CG8" s="548"/>
      <c r="CH8" s="548"/>
      <c r="CI8" s="548"/>
      <c r="CJ8" s="548"/>
      <c r="CK8" s="548"/>
      <c r="CL8" s="548"/>
      <c r="CM8" s="548"/>
      <c r="CN8" s="548"/>
      <c r="CO8" s="548"/>
      <c r="CP8" s="548"/>
      <c r="CQ8" s="548"/>
      <c r="CR8" s="548"/>
      <c r="CS8" s="548"/>
      <c r="CT8" s="548"/>
      <c r="CU8" s="548"/>
      <c r="CV8" s="548"/>
      <c r="CW8" s="548"/>
      <c r="CX8" s="548"/>
      <c r="CY8" s="548"/>
      <c r="CZ8" s="548"/>
      <c r="DA8" s="548"/>
      <c r="DB8" s="548"/>
      <c r="DC8" s="548"/>
      <c r="DD8" s="548"/>
      <c r="DE8" s="548"/>
      <c r="DF8" s="548"/>
      <c r="DG8" s="548"/>
      <c r="DH8" s="548"/>
      <c r="DI8" s="548"/>
      <c r="DJ8" s="548"/>
      <c r="DK8" s="548"/>
      <c r="DL8" s="548"/>
      <c r="DM8" s="548"/>
      <c r="DN8" s="548"/>
      <c r="DO8" s="548"/>
      <c r="DP8" s="548"/>
      <c r="DQ8" s="548"/>
      <c r="DR8" s="548"/>
      <c r="DS8" s="548"/>
      <c r="DT8" s="548"/>
      <c r="DU8" s="548"/>
      <c r="DV8" s="548"/>
      <c r="DW8" s="548"/>
      <c r="DX8" s="548"/>
      <c r="DY8" s="548"/>
      <c r="DZ8" s="548"/>
      <c r="EA8" s="548"/>
      <c r="EB8" s="548"/>
      <c r="EC8" s="548"/>
      <c r="ED8" s="548"/>
      <c r="EE8" s="548"/>
      <c r="EF8" s="548"/>
      <c r="EG8" s="548"/>
      <c r="EH8" s="548"/>
      <c r="EI8" s="548"/>
      <c r="EJ8" s="548"/>
      <c r="EK8" s="548"/>
      <c r="EL8" s="548"/>
      <c r="EM8" s="548"/>
      <c r="EN8" s="548"/>
      <c r="EO8" s="548"/>
      <c r="EP8" s="548"/>
      <c r="EQ8" s="548"/>
      <c r="ER8" s="548"/>
      <c r="ES8" s="548"/>
      <c r="ET8" s="548"/>
      <c r="EU8" s="548"/>
      <c r="EV8" s="548"/>
      <c r="EW8" s="548"/>
      <c r="EX8" s="548"/>
      <c r="EY8" s="548"/>
      <c r="EZ8" s="548"/>
      <c r="FA8" s="548"/>
      <c r="FB8" s="548"/>
      <c r="FC8" s="548"/>
      <c r="FD8" s="548"/>
      <c r="FE8" s="548"/>
      <c r="FF8" s="548"/>
      <c r="FG8" s="548"/>
      <c r="FH8" s="548"/>
      <c r="FI8" s="548"/>
      <c r="FJ8" s="548"/>
      <c r="FK8" s="548"/>
      <c r="FL8" s="548"/>
      <c r="FM8" s="548"/>
      <c r="FN8" s="548"/>
      <c r="FO8" s="548"/>
      <c r="FP8" s="548"/>
      <c r="FQ8" s="548"/>
      <c r="FR8" s="548"/>
      <c r="FS8" s="548"/>
      <c r="FT8" s="548"/>
      <c r="FU8" s="548"/>
      <c r="FV8" s="548"/>
      <c r="FW8" s="548"/>
      <c r="FX8" s="548"/>
      <c r="FY8" s="548"/>
      <c r="FZ8" s="548"/>
      <c r="GA8" s="548"/>
      <c r="GB8" s="548"/>
      <c r="GC8" s="548"/>
      <c r="GD8" s="548"/>
      <c r="GE8" s="548"/>
      <c r="GF8" s="548"/>
      <c r="GG8" s="548"/>
      <c r="GH8" s="548"/>
      <c r="GI8" s="548"/>
      <c r="GJ8" s="548"/>
      <c r="GK8" s="548"/>
      <c r="GL8" s="548"/>
      <c r="GM8" s="548"/>
      <c r="GN8" s="548"/>
      <c r="GO8" s="548"/>
      <c r="GP8" s="548"/>
      <c r="GQ8" s="548"/>
      <c r="GR8" s="548"/>
      <c r="GS8" s="548"/>
      <c r="GT8" s="548"/>
      <c r="GU8" s="548"/>
      <c r="GV8" s="548"/>
      <c r="GW8" s="548"/>
      <c r="GX8" s="548"/>
      <c r="GY8" s="548"/>
      <c r="GZ8" s="548"/>
      <c r="HA8" s="548"/>
      <c r="HB8" s="548"/>
      <c r="HC8" s="548"/>
      <c r="HD8" s="548"/>
      <c r="HE8" s="548"/>
      <c r="HF8" s="548"/>
      <c r="HG8" s="548"/>
      <c r="HH8" s="548"/>
      <c r="HI8" s="548"/>
      <c r="HJ8" s="548"/>
      <c r="HK8" s="548"/>
      <c r="HL8" s="548"/>
      <c r="HM8" s="548"/>
      <c r="HN8" s="548"/>
      <c r="HO8" s="548"/>
      <c r="HP8" s="548"/>
      <c r="HQ8" s="548"/>
      <c r="HR8" s="548"/>
      <c r="HS8" s="548"/>
      <c r="HT8" s="548"/>
      <c r="HU8" s="548"/>
      <c r="HV8" s="548"/>
      <c r="HW8" s="548"/>
      <c r="HX8" s="548"/>
      <c r="HY8" s="548"/>
      <c r="HZ8" s="548"/>
      <c r="IA8" s="548"/>
      <c r="IB8" s="548"/>
      <c r="IC8" s="548"/>
      <c r="ID8" s="548"/>
      <c r="IE8" s="548"/>
      <c r="IF8" s="548"/>
      <c r="IG8" s="548"/>
      <c r="IH8" s="548"/>
      <c r="II8" s="548"/>
    </row>
    <row r="9" spans="1:243">
      <c r="A9" s="560"/>
      <c r="B9" s="560"/>
      <c r="D9" s="640"/>
      <c r="E9" s="640"/>
      <c r="G9" s="653"/>
      <c r="H9" s="652" t="s">
        <v>2281</v>
      </c>
      <c r="I9" s="640"/>
      <c r="J9" s="639">
        <f>SUM(J7:J8)</f>
        <v>105668897</v>
      </c>
      <c r="K9" s="618"/>
    </row>
    <row r="10" spans="1:243">
      <c r="A10" s="560"/>
      <c r="B10" s="560"/>
      <c r="C10" s="560"/>
      <c r="D10" s="560"/>
      <c r="E10" s="560"/>
      <c r="F10" s="640"/>
      <c r="G10" s="640"/>
      <c r="H10" s="640"/>
      <c r="I10" s="640"/>
      <c r="J10" s="641"/>
    </row>
    <row r="11" spans="1:243">
      <c r="A11" s="1271" t="s">
        <v>2282</v>
      </c>
      <c r="B11" s="1271"/>
      <c r="C11" s="1271"/>
      <c r="D11" s="1271"/>
      <c r="E11" s="1271"/>
      <c r="F11" s="1271"/>
      <c r="G11" s="1271"/>
      <c r="H11" s="1271"/>
      <c r="I11" s="1271"/>
      <c r="J11" s="1271"/>
    </row>
    <row r="12" spans="1:243" s="556" customFormat="1" ht="25.5">
      <c r="A12" s="540" t="s">
        <v>559</v>
      </c>
      <c r="B12" s="554" t="s">
        <v>46</v>
      </c>
      <c r="C12" s="554" t="s">
        <v>18</v>
      </c>
      <c r="D12" s="554" t="s">
        <v>19</v>
      </c>
      <c r="E12" s="554" t="s">
        <v>548</v>
      </c>
      <c r="F12" s="554" t="s">
        <v>38</v>
      </c>
      <c r="G12" s="554" t="s">
        <v>414</v>
      </c>
      <c r="H12" s="554" t="s">
        <v>47</v>
      </c>
      <c r="I12" s="602" t="s">
        <v>43</v>
      </c>
      <c r="J12" s="622" t="s">
        <v>585</v>
      </c>
      <c r="K12" s="548"/>
      <c r="L12" s="548"/>
      <c r="M12" s="548"/>
      <c r="N12" s="548"/>
      <c r="O12" s="548"/>
      <c r="P12" s="548"/>
      <c r="Q12" s="548"/>
      <c r="R12" s="548"/>
      <c r="S12" s="548"/>
      <c r="T12" s="548"/>
      <c r="U12" s="548"/>
      <c r="V12" s="548"/>
      <c r="W12" s="548"/>
      <c r="X12" s="548"/>
      <c r="Y12" s="548"/>
      <c r="Z12" s="548"/>
      <c r="AA12" s="548"/>
      <c r="AB12" s="548"/>
      <c r="AC12" s="548"/>
      <c r="AD12" s="548"/>
      <c r="AE12" s="548"/>
      <c r="AF12" s="548"/>
      <c r="AG12" s="548"/>
      <c r="AH12" s="548"/>
      <c r="AI12" s="548"/>
      <c r="AJ12" s="548"/>
      <c r="AK12" s="548"/>
      <c r="AL12" s="548"/>
      <c r="AM12" s="548"/>
      <c r="AN12" s="548"/>
      <c r="AO12" s="548"/>
      <c r="AP12" s="548"/>
      <c r="AQ12" s="548"/>
      <c r="AR12" s="548"/>
      <c r="AS12" s="548"/>
      <c r="AT12" s="548"/>
      <c r="AU12" s="548"/>
      <c r="AV12" s="548"/>
      <c r="AW12" s="548"/>
      <c r="AX12" s="548"/>
      <c r="AY12" s="548"/>
      <c r="AZ12" s="548"/>
      <c r="BA12" s="548"/>
      <c r="BB12" s="548"/>
      <c r="BC12" s="548"/>
      <c r="BD12" s="548"/>
      <c r="BE12" s="548"/>
      <c r="BF12" s="548"/>
      <c r="BG12" s="548"/>
      <c r="BH12" s="548"/>
      <c r="BI12" s="548"/>
      <c r="BJ12" s="548"/>
      <c r="BK12" s="548"/>
      <c r="BL12" s="548"/>
      <c r="BM12" s="548"/>
      <c r="BN12" s="548"/>
      <c r="BO12" s="548"/>
      <c r="BP12" s="548"/>
      <c r="BQ12" s="548"/>
      <c r="BR12" s="548"/>
      <c r="BS12" s="548"/>
      <c r="BT12" s="548"/>
      <c r="BU12" s="548"/>
      <c r="BV12" s="548"/>
      <c r="BW12" s="548"/>
      <c r="BX12" s="548"/>
      <c r="BY12" s="548"/>
      <c r="BZ12" s="548"/>
      <c r="CA12" s="548"/>
      <c r="CB12" s="548"/>
      <c r="CC12" s="548"/>
      <c r="CD12" s="548"/>
      <c r="CE12" s="548"/>
      <c r="CF12" s="548"/>
      <c r="CG12" s="548"/>
      <c r="CH12" s="548"/>
      <c r="CI12" s="548"/>
      <c r="CJ12" s="548"/>
      <c r="CK12" s="548"/>
      <c r="CL12" s="548"/>
      <c r="CM12" s="548"/>
      <c r="CN12" s="548"/>
      <c r="CO12" s="548"/>
      <c r="CP12" s="548"/>
      <c r="CQ12" s="548"/>
      <c r="CR12" s="548"/>
      <c r="CS12" s="548"/>
      <c r="CT12" s="548"/>
      <c r="CU12" s="548"/>
      <c r="CV12" s="548"/>
      <c r="CW12" s="548"/>
      <c r="CX12" s="548"/>
      <c r="CY12" s="548"/>
      <c r="CZ12" s="548"/>
      <c r="DA12" s="548"/>
      <c r="DB12" s="548"/>
      <c r="DC12" s="548"/>
      <c r="DD12" s="548"/>
      <c r="DE12" s="548"/>
      <c r="DF12" s="548"/>
      <c r="DG12" s="548"/>
      <c r="DH12" s="548"/>
      <c r="DI12" s="548"/>
      <c r="DJ12" s="548"/>
      <c r="DK12" s="548"/>
      <c r="DL12" s="548"/>
      <c r="DM12" s="548"/>
      <c r="DN12" s="548"/>
      <c r="DO12" s="548"/>
      <c r="DP12" s="548"/>
      <c r="DQ12" s="548"/>
      <c r="DR12" s="548"/>
      <c r="DS12" s="548"/>
      <c r="DT12" s="548"/>
      <c r="DU12" s="548"/>
      <c r="DV12" s="548"/>
      <c r="DW12" s="548"/>
      <c r="DX12" s="548"/>
      <c r="DY12" s="548"/>
      <c r="DZ12" s="548"/>
      <c r="EA12" s="548"/>
      <c r="EB12" s="548"/>
      <c r="EC12" s="548"/>
      <c r="ED12" s="548"/>
      <c r="EE12" s="548"/>
      <c r="EF12" s="548"/>
      <c r="EG12" s="548"/>
      <c r="EH12" s="548"/>
      <c r="EI12" s="548"/>
      <c r="EJ12" s="548"/>
      <c r="EK12" s="548"/>
      <c r="EL12" s="548"/>
      <c r="EM12" s="548"/>
      <c r="EN12" s="548"/>
      <c r="EO12" s="548"/>
      <c r="EP12" s="548"/>
      <c r="EQ12" s="548"/>
      <c r="ER12" s="548"/>
      <c r="ES12" s="548"/>
      <c r="ET12" s="548"/>
      <c r="EU12" s="548"/>
      <c r="EV12" s="548"/>
      <c r="EW12" s="548"/>
      <c r="EX12" s="548"/>
      <c r="EY12" s="548"/>
      <c r="EZ12" s="548"/>
      <c r="FA12" s="548"/>
      <c r="FB12" s="548"/>
      <c r="FC12" s="548"/>
      <c r="FD12" s="548"/>
      <c r="FE12" s="548"/>
      <c r="FF12" s="548"/>
      <c r="FG12" s="548"/>
      <c r="FH12" s="548"/>
      <c r="FI12" s="548"/>
      <c r="FJ12" s="548"/>
      <c r="FK12" s="548"/>
      <c r="FL12" s="548"/>
      <c r="FM12" s="548"/>
      <c r="FN12" s="548"/>
      <c r="FO12" s="548"/>
      <c r="FP12" s="548"/>
      <c r="FQ12" s="548"/>
      <c r="FR12" s="548"/>
      <c r="FS12" s="548"/>
      <c r="FT12" s="548"/>
      <c r="FU12" s="548"/>
      <c r="FV12" s="548"/>
      <c r="FW12" s="548"/>
      <c r="FX12" s="548"/>
      <c r="FY12" s="548"/>
      <c r="FZ12" s="548"/>
      <c r="GA12" s="548"/>
      <c r="GB12" s="548"/>
      <c r="GC12" s="548"/>
      <c r="GD12" s="548"/>
      <c r="GE12" s="548"/>
      <c r="GF12" s="548"/>
      <c r="GG12" s="548"/>
      <c r="GH12" s="548"/>
      <c r="GI12" s="548"/>
      <c r="GJ12" s="548"/>
      <c r="GK12" s="548"/>
      <c r="GL12" s="548"/>
      <c r="GM12" s="548"/>
      <c r="GN12" s="548"/>
      <c r="GO12" s="548"/>
      <c r="GP12" s="548"/>
      <c r="GQ12" s="548"/>
      <c r="GR12" s="548"/>
      <c r="GS12" s="548"/>
      <c r="GT12" s="548"/>
      <c r="GU12" s="548"/>
      <c r="GV12" s="548"/>
      <c r="GW12" s="548"/>
      <c r="GX12" s="548"/>
      <c r="GY12" s="548"/>
      <c r="GZ12" s="548"/>
      <c r="HA12" s="548"/>
      <c r="HB12" s="548"/>
      <c r="HC12" s="548"/>
      <c r="HD12" s="548"/>
      <c r="HE12" s="548"/>
      <c r="HF12" s="548"/>
      <c r="HG12" s="548"/>
      <c r="HH12" s="548"/>
      <c r="HI12" s="548"/>
      <c r="HJ12" s="548"/>
      <c r="HK12" s="548"/>
      <c r="HL12" s="548"/>
      <c r="HM12" s="548"/>
      <c r="HN12" s="548"/>
      <c r="HO12" s="548"/>
      <c r="HP12" s="548"/>
      <c r="HQ12" s="548"/>
      <c r="HR12" s="548"/>
      <c r="HS12" s="548"/>
      <c r="HT12" s="548"/>
      <c r="HU12" s="548"/>
      <c r="HV12" s="548"/>
      <c r="HW12" s="548"/>
      <c r="HX12" s="548"/>
      <c r="HY12" s="548"/>
      <c r="HZ12" s="548"/>
      <c r="IA12" s="548"/>
      <c r="IB12" s="548"/>
      <c r="IC12" s="548"/>
      <c r="ID12" s="548"/>
      <c r="IE12" s="548"/>
      <c r="IF12" s="548"/>
      <c r="IG12" s="548"/>
      <c r="IH12" s="548"/>
      <c r="II12" s="548"/>
    </row>
    <row r="13" spans="1:243">
      <c r="A13" s="595">
        <v>1</v>
      </c>
      <c r="B13" s="689" t="s">
        <v>1393</v>
      </c>
      <c r="C13" s="521" t="s">
        <v>1392</v>
      </c>
      <c r="D13" s="684" t="s">
        <v>1656</v>
      </c>
      <c r="E13" s="684" t="s">
        <v>996</v>
      </c>
      <c r="F13" s="650" t="s">
        <v>1391</v>
      </c>
      <c r="G13" s="648">
        <v>45291</v>
      </c>
      <c r="H13" s="649">
        <v>2023</v>
      </c>
      <c r="I13" s="687">
        <v>10945000</v>
      </c>
      <c r="J13" s="1285">
        <f>SUM(I13:I15)</f>
        <v>108533754</v>
      </c>
    </row>
    <row r="14" spans="1:243">
      <c r="A14" s="595">
        <f>+A13+1</f>
        <v>2</v>
      </c>
      <c r="B14" s="689" t="s">
        <v>1393</v>
      </c>
      <c r="C14" s="521" t="s">
        <v>1392</v>
      </c>
      <c r="D14" s="684" t="s">
        <v>1656</v>
      </c>
      <c r="E14" s="684" t="s">
        <v>996</v>
      </c>
      <c r="F14" s="647" t="s">
        <v>1394</v>
      </c>
      <c r="G14" s="648">
        <v>45535</v>
      </c>
      <c r="H14" s="649">
        <v>2024</v>
      </c>
      <c r="I14" s="615">
        <v>94347000</v>
      </c>
      <c r="J14" s="1285"/>
      <c r="K14" s="651"/>
    </row>
    <row r="15" spans="1:243">
      <c r="A15" s="595">
        <f t="shared" ref="A15" si="0">+A14+1</f>
        <v>3</v>
      </c>
      <c r="B15" s="689" t="s">
        <v>1393</v>
      </c>
      <c r="C15" s="521" t="s">
        <v>1392</v>
      </c>
      <c r="D15" s="684" t="s">
        <v>1656</v>
      </c>
      <c r="E15" s="684" t="s">
        <v>996</v>
      </c>
      <c r="F15" s="647" t="s">
        <v>1394</v>
      </c>
      <c r="G15" s="648">
        <v>45535</v>
      </c>
      <c r="H15" s="649">
        <v>2024</v>
      </c>
      <c r="I15" s="615">
        <v>3241754</v>
      </c>
      <c r="J15" s="1285"/>
      <c r="K15" s="651"/>
    </row>
    <row r="16" spans="1:243">
      <c r="A16" s="560"/>
      <c r="B16" s="560"/>
      <c r="D16" s="640"/>
      <c r="E16" s="640"/>
      <c r="G16" s="653"/>
      <c r="H16" s="652" t="s">
        <v>2283</v>
      </c>
      <c r="I16" s="654"/>
      <c r="J16" s="639">
        <f>SUM(J13:J15)</f>
        <v>108533754</v>
      </c>
      <c r="K16" s="618"/>
    </row>
    <row r="17" spans="1:11">
      <c r="A17" s="560"/>
      <c r="B17" s="560"/>
      <c r="D17" s="640"/>
      <c r="E17" s="640"/>
      <c r="F17" s="652"/>
      <c r="G17" s="653"/>
      <c r="I17" s="654"/>
      <c r="K17" s="618"/>
    </row>
    <row r="18" spans="1:11">
      <c r="A18" s="560"/>
      <c r="B18" s="1286"/>
      <c r="C18" s="1286"/>
      <c r="D18" s="1122"/>
      <c r="E18" s="560"/>
      <c r="F18" s="559"/>
      <c r="G18" s="655"/>
      <c r="H18" s="645"/>
      <c r="I18" s="533"/>
    </row>
    <row r="19" spans="1:11">
      <c r="A19" s="560"/>
      <c r="B19" s="560"/>
      <c r="C19" s="560"/>
      <c r="D19" s="683"/>
      <c r="E19" s="560"/>
      <c r="F19" s="559"/>
      <c r="G19" s="655"/>
      <c r="H19" s="645"/>
      <c r="I19" s="533"/>
    </row>
    <row r="20" spans="1:11">
      <c r="A20" s="560"/>
      <c r="B20" s="560"/>
      <c r="C20" s="560"/>
      <c r="D20" s="683"/>
      <c r="E20" s="560"/>
      <c r="F20" s="559"/>
      <c r="G20" s="655"/>
      <c r="H20" s="645"/>
      <c r="I20" s="533"/>
    </row>
    <row r="21" spans="1:11">
      <c r="A21" s="560"/>
      <c r="B21" s="560"/>
      <c r="C21" s="560"/>
      <c r="D21" s="560"/>
      <c r="E21" s="560"/>
      <c r="F21" s="559"/>
      <c r="G21" s="655"/>
      <c r="H21" s="645"/>
      <c r="I21" s="533"/>
    </row>
    <row r="22" spans="1:11">
      <c r="A22" s="560"/>
      <c r="B22" s="560"/>
      <c r="C22" s="560"/>
      <c r="D22" s="560"/>
      <c r="E22" s="560"/>
      <c r="F22" s="559"/>
      <c r="G22" s="655"/>
      <c r="H22" s="645"/>
      <c r="I22" s="533"/>
    </row>
    <row r="23" spans="1:11">
      <c r="A23" s="560"/>
      <c r="B23" s="560"/>
      <c r="C23" s="560"/>
      <c r="D23" s="560"/>
      <c r="E23" s="560"/>
      <c r="F23" s="559"/>
      <c r="G23" s="655"/>
      <c r="H23" s="645"/>
      <c r="I23" s="533"/>
    </row>
    <row r="24" spans="1:11" s="550" customFormat="1">
      <c r="A24" s="511"/>
      <c r="B24" s="511" t="s">
        <v>2036</v>
      </c>
      <c r="C24" s="1009"/>
      <c r="D24" s="510" t="s">
        <v>2037</v>
      </c>
      <c r="E24" s="511"/>
      <c r="F24" s="548"/>
      <c r="G24" s="533" t="s">
        <v>2038</v>
      </c>
      <c r="H24" s="516"/>
      <c r="I24" s="632"/>
      <c r="J24" s="1010"/>
    </row>
    <row r="25" spans="1:11">
      <c r="A25" s="517"/>
      <c r="B25" s="517" t="s">
        <v>13</v>
      </c>
      <c r="C25" s="484"/>
      <c r="D25" s="976" t="s">
        <v>15</v>
      </c>
      <c r="E25" s="483"/>
      <c r="F25" s="556"/>
      <c r="G25" s="525" t="s">
        <v>14</v>
      </c>
      <c r="H25" s="518"/>
      <c r="I25" s="630"/>
      <c r="J25" s="631"/>
    </row>
    <row r="26" spans="1:11">
      <c r="A26" s="640"/>
      <c r="B26" s="640" t="s">
        <v>943</v>
      </c>
      <c r="C26" s="977"/>
      <c r="D26" s="978" t="s">
        <v>948</v>
      </c>
      <c r="E26" s="640"/>
      <c r="F26" s="556"/>
      <c r="G26" s="535" t="s">
        <v>946</v>
      </c>
      <c r="H26" s="518"/>
      <c r="I26" s="630"/>
      <c r="J26" s="631"/>
    </row>
    <row r="27" spans="1:11">
      <c r="A27" s="483"/>
      <c r="B27" s="483"/>
      <c r="C27" s="483"/>
      <c r="D27" s="484" t="s">
        <v>947</v>
      </c>
      <c r="E27" s="518"/>
      <c r="F27" s="556"/>
      <c r="G27" s="641" t="s">
        <v>945</v>
      </c>
      <c r="H27" s="518"/>
      <c r="I27" s="630"/>
      <c r="J27" s="631"/>
    </row>
    <row r="28" spans="1:11">
      <c r="A28" s="560"/>
      <c r="B28" s="560"/>
      <c r="C28" s="518"/>
      <c r="D28" s="640"/>
      <c r="E28" s="640"/>
      <c r="F28" s="543"/>
      <c r="G28" s="656"/>
      <c r="H28" s="645"/>
      <c r="I28" s="533"/>
    </row>
    <row r="29" spans="1:11">
      <c r="A29" s="560"/>
      <c r="B29" s="560"/>
      <c r="C29" s="518"/>
      <c r="D29" s="640"/>
      <c r="E29" s="640"/>
      <c r="F29" s="543"/>
      <c r="G29" s="657"/>
      <c r="H29" s="645"/>
      <c r="I29" s="533"/>
    </row>
    <row r="30" spans="1:11">
      <c r="A30" s="560"/>
      <c r="B30" s="577"/>
      <c r="C30" s="658"/>
      <c r="D30" s="659"/>
      <c r="E30" s="659"/>
      <c r="F30" s="660"/>
      <c r="G30" s="656"/>
      <c r="H30" s="645"/>
      <c r="I30" s="533"/>
    </row>
    <row r="31" spans="1:11">
      <c r="A31" s="560"/>
      <c r="B31" s="661"/>
      <c r="C31" s="662"/>
      <c r="D31" s="663"/>
      <c r="E31" s="664"/>
      <c r="F31" s="664"/>
      <c r="G31" s="656"/>
      <c r="H31" s="645"/>
      <c r="I31" s="627"/>
    </row>
    <row r="32" spans="1:11">
      <c r="A32" s="560"/>
      <c r="B32" s="661"/>
      <c r="C32" s="662"/>
      <c r="D32" s="663"/>
      <c r="E32" s="664"/>
      <c r="F32" s="664"/>
      <c r="G32" s="656"/>
      <c r="H32" s="645"/>
      <c r="I32" s="627"/>
    </row>
    <row r="33" spans="1:9">
      <c r="A33" s="560"/>
      <c r="B33" s="661"/>
      <c r="C33" s="665"/>
      <c r="D33" s="574"/>
      <c r="E33" s="574"/>
      <c r="F33" s="574"/>
      <c r="G33" s="656"/>
      <c r="H33" s="645"/>
      <c r="I33" s="627"/>
    </row>
    <row r="34" spans="1:9">
      <c r="A34" s="560"/>
      <c r="B34" s="661"/>
      <c r="C34" s="665"/>
      <c r="D34" s="574"/>
      <c r="E34" s="574"/>
      <c r="F34" s="574"/>
      <c r="G34" s="656"/>
      <c r="H34" s="645"/>
      <c r="I34" s="627"/>
    </row>
    <row r="35" spans="1:9">
      <c r="A35" s="560"/>
      <c r="B35" s="661"/>
      <c r="C35" s="665"/>
      <c r="D35" s="574"/>
      <c r="E35" s="574"/>
      <c r="F35" s="574"/>
      <c r="G35" s="666"/>
      <c r="H35" s="645"/>
      <c r="I35" s="627"/>
    </row>
    <row r="36" spans="1:9">
      <c r="A36" s="560"/>
      <c r="B36" s="667"/>
      <c r="C36" s="665"/>
      <c r="D36" s="574"/>
      <c r="E36" s="574"/>
      <c r="F36" s="574"/>
      <c r="G36" s="666"/>
      <c r="H36" s="668"/>
      <c r="I36" s="606"/>
    </row>
    <row r="37" spans="1:9">
      <c r="A37" s="586"/>
      <c r="B37" s="571"/>
      <c r="C37" s="584"/>
      <c r="D37" s="585"/>
      <c r="I37" s="634"/>
    </row>
    <row r="38" spans="1:9">
      <c r="A38" s="586"/>
      <c r="B38" s="571"/>
      <c r="C38" s="584"/>
      <c r="D38" s="585"/>
      <c r="I38" s="634"/>
    </row>
    <row r="39" spans="1:9">
      <c r="A39" s="586"/>
      <c r="B39" s="571"/>
      <c r="C39" s="584"/>
      <c r="D39" s="585"/>
    </row>
    <row r="40" spans="1:9">
      <c r="A40" s="586"/>
      <c r="B40" s="571"/>
      <c r="C40" s="584"/>
      <c r="D40" s="585"/>
    </row>
    <row r="41" spans="1:9">
      <c r="A41" s="586"/>
      <c r="B41" s="556"/>
      <c r="C41" s="587"/>
      <c r="D41" s="588"/>
    </row>
    <row r="42" spans="1:9">
      <c r="C42" s="589"/>
    </row>
    <row r="43" spans="1:9">
      <c r="A43" s="586"/>
      <c r="C43" s="590"/>
    </row>
    <row r="44" spans="1:9">
      <c r="C44" s="590"/>
      <c r="G44" s="674"/>
    </row>
    <row r="45" spans="1:9">
      <c r="C45" s="590"/>
    </row>
    <row r="49" spans="5:9">
      <c r="I49" s="635"/>
    </row>
    <row r="50" spans="5:9">
      <c r="E50" s="588"/>
      <c r="F50" s="588"/>
      <c r="I50" s="635"/>
    </row>
    <row r="51" spans="5:9">
      <c r="I51" s="635"/>
    </row>
    <row r="52" spans="5:9">
      <c r="I52" s="635"/>
    </row>
    <row r="53" spans="5:9">
      <c r="I53" s="636"/>
    </row>
    <row r="54" spans="5:9">
      <c r="I54" s="635"/>
    </row>
  </sheetData>
  <mergeCells count="7">
    <mergeCell ref="J13:J15"/>
    <mergeCell ref="B18:C18"/>
    <mergeCell ref="A1:I1"/>
    <mergeCell ref="A2:I2"/>
    <mergeCell ref="J7:J8"/>
    <mergeCell ref="A4:J4"/>
    <mergeCell ref="A11:J11"/>
  </mergeCells>
  <conditionalFormatting sqref="D7:E8 D13:E15">
    <cfRule type="expression" dxfId="5" priority="2">
      <formula>IF(MID($B7,1,5)="Total",TRUE,FALSE)</formula>
    </cfRule>
  </conditionalFormatting>
  <printOptions horizontalCentered="1"/>
  <pageMargins left="0.6" right="0" top="0.59055118110236227" bottom="0.74803149606299213" header="0.31496062992125984" footer="0.31496062992125984"/>
  <pageSetup paperSize="9" scale="71" orientation="landscape"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92D050"/>
  </sheetPr>
  <dimension ref="A1:IE135"/>
  <sheetViews>
    <sheetView showGridLines="0" zoomScaleNormal="100" zoomScaleSheetLayoutView="110" workbookViewId="0">
      <pane ySplit="6" topLeftCell="A104" activePane="bottomLeft" state="frozen"/>
      <selection pane="bottomLeft" activeCell="B112" sqref="B112"/>
    </sheetView>
  </sheetViews>
  <sheetFormatPr baseColWidth="10" defaultColWidth="11.42578125" defaultRowHeight="12.75"/>
  <cols>
    <col min="1" max="1" width="6.42578125" style="659" customWidth="1"/>
    <col min="2" max="2" width="13.5703125" style="739" customWidth="1"/>
    <col min="3" max="3" width="48" style="574" customWidth="1"/>
    <col min="4" max="4" width="24.140625" style="574" customWidth="1"/>
    <col min="5" max="5" width="24.42578125" style="711" customWidth="1"/>
    <col min="6" max="6" width="12" style="711" customWidth="1"/>
    <col min="7" max="7" width="19.140625" style="744" customWidth="1"/>
    <col min="8" max="8" width="18.42578125" style="748" customWidth="1"/>
    <col min="9" max="16384" width="11.42578125" style="659"/>
  </cols>
  <sheetData>
    <row r="1" spans="1:232">
      <c r="A1" s="1288" t="str">
        <f>+'DISPONIBLE Bo'!A1:F1</f>
        <v>LA NOTA COLOMBIA SAS</v>
      </c>
      <c r="B1" s="1289"/>
      <c r="C1" s="1289"/>
      <c r="D1" s="1289"/>
      <c r="E1" s="1289"/>
      <c r="F1" s="1289"/>
      <c r="G1" s="1289"/>
      <c r="H1" s="1290"/>
    </row>
    <row r="2" spans="1:232">
      <c r="A2" s="1291" t="str">
        <f>+'DISPONIBLE Bo'!A2:F2</f>
        <v>NIT 901233167-1</v>
      </c>
      <c r="B2" s="1292"/>
      <c r="C2" s="1292"/>
      <c r="D2" s="1292"/>
      <c r="E2" s="1292"/>
      <c r="F2" s="1292"/>
      <c r="G2" s="1292"/>
      <c r="H2" s="1293"/>
    </row>
    <row r="3" spans="1:232">
      <c r="A3" s="1039"/>
      <c r="B3" s="724"/>
      <c r="C3" s="1071"/>
      <c r="D3" s="1071"/>
      <c r="E3" s="1072"/>
      <c r="F3" s="725"/>
      <c r="G3" s="740"/>
    </row>
    <row r="4" spans="1:232">
      <c r="A4" s="1299" t="s">
        <v>2292</v>
      </c>
      <c r="B4" s="1299"/>
      <c r="C4" s="1299"/>
      <c r="D4" s="1299"/>
      <c r="E4" s="1299"/>
      <c r="F4" s="1299"/>
      <c r="G4" s="1299"/>
      <c r="H4" s="1299"/>
    </row>
    <row r="5" spans="1:232">
      <c r="B5" s="659"/>
      <c r="C5" s="659"/>
      <c r="D5" s="659"/>
      <c r="E5" s="659"/>
      <c r="F5" s="659"/>
      <c r="G5" s="659"/>
      <c r="H5" s="1004" t="str">
        <f>+'DISPONIBLE Bo'!F5</f>
        <v>Corte al 15 de Octubre de 2024</v>
      </c>
    </row>
    <row r="6" spans="1:232" s="577" customFormat="1">
      <c r="A6" s="540" t="s">
        <v>364</v>
      </c>
      <c r="B6" s="699" t="s">
        <v>569</v>
      </c>
      <c r="C6" s="1073" t="s">
        <v>570</v>
      </c>
      <c r="D6" s="1073" t="s">
        <v>560</v>
      </c>
      <c r="E6" s="1074" t="s">
        <v>463</v>
      </c>
      <c r="F6" s="700" t="s">
        <v>586</v>
      </c>
      <c r="G6" s="741" t="s">
        <v>587</v>
      </c>
      <c r="H6" s="741" t="s">
        <v>585</v>
      </c>
      <c r="I6" s="726"/>
      <c r="J6" s="726"/>
      <c r="K6" s="726"/>
      <c r="L6" s="726"/>
      <c r="M6" s="726"/>
      <c r="N6" s="726"/>
      <c r="O6" s="726"/>
      <c r="P6" s="726"/>
      <c r="Q6" s="726"/>
      <c r="R6" s="726"/>
      <c r="S6" s="726"/>
      <c r="T6" s="726"/>
      <c r="U6" s="726"/>
      <c r="V6" s="726"/>
      <c r="W6" s="726"/>
      <c r="X6" s="726"/>
      <c r="Y6" s="726"/>
      <c r="Z6" s="726"/>
      <c r="AA6" s="726"/>
      <c r="AB6" s="726"/>
      <c r="AC6" s="726"/>
      <c r="AD6" s="726"/>
      <c r="AE6" s="726"/>
      <c r="AF6" s="726"/>
      <c r="AG6" s="726"/>
      <c r="AH6" s="726"/>
      <c r="AI6" s="726"/>
      <c r="AJ6" s="726"/>
      <c r="AK6" s="726"/>
      <c r="AL6" s="726"/>
      <c r="AM6" s="726"/>
      <c r="AN6" s="726"/>
      <c r="AO6" s="726"/>
      <c r="AP6" s="726"/>
      <c r="AQ6" s="726"/>
      <c r="AR6" s="726"/>
      <c r="AS6" s="726"/>
      <c r="AT6" s="726"/>
      <c r="AU6" s="726"/>
      <c r="AV6" s="726"/>
      <c r="AW6" s="726"/>
      <c r="AX6" s="726"/>
      <c r="AY6" s="726"/>
      <c r="AZ6" s="726"/>
      <c r="BA6" s="726"/>
      <c r="BB6" s="726"/>
      <c r="BC6" s="726"/>
      <c r="BD6" s="726"/>
      <c r="BE6" s="726"/>
      <c r="BF6" s="726"/>
      <c r="BG6" s="726"/>
      <c r="BH6" s="726"/>
      <c r="BI6" s="726"/>
      <c r="BJ6" s="726"/>
      <c r="BK6" s="726"/>
      <c r="BL6" s="726"/>
      <c r="BM6" s="726"/>
      <c r="BN6" s="726"/>
      <c r="BO6" s="726"/>
      <c r="BP6" s="726"/>
      <c r="BQ6" s="726"/>
      <c r="BR6" s="726"/>
      <c r="BS6" s="726"/>
      <c r="BT6" s="726"/>
      <c r="BU6" s="726"/>
      <c r="BV6" s="726"/>
      <c r="BW6" s="726"/>
      <c r="BX6" s="726"/>
      <c r="BY6" s="726"/>
      <c r="BZ6" s="726"/>
      <c r="CA6" s="726"/>
      <c r="CB6" s="726"/>
      <c r="CC6" s="726"/>
      <c r="CD6" s="726"/>
      <c r="CE6" s="726"/>
      <c r="CF6" s="726"/>
      <c r="CG6" s="726"/>
      <c r="CH6" s="726"/>
      <c r="CI6" s="726"/>
      <c r="CJ6" s="726"/>
      <c r="CK6" s="726"/>
      <c r="CL6" s="726"/>
      <c r="CM6" s="726"/>
      <c r="CN6" s="726"/>
      <c r="CO6" s="726"/>
      <c r="CP6" s="726"/>
      <c r="CQ6" s="726"/>
      <c r="CR6" s="726"/>
      <c r="CS6" s="726"/>
      <c r="CT6" s="726"/>
      <c r="CU6" s="726"/>
      <c r="CV6" s="726"/>
      <c r="CW6" s="726"/>
      <c r="CX6" s="726"/>
      <c r="CY6" s="726"/>
      <c r="CZ6" s="726"/>
      <c r="DA6" s="726"/>
      <c r="DB6" s="726"/>
      <c r="DC6" s="726"/>
      <c r="DD6" s="726"/>
      <c r="DE6" s="726"/>
      <c r="DF6" s="726"/>
      <c r="DG6" s="726"/>
      <c r="DH6" s="726"/>
      <c r="DI6" s="726"/>
      <c r="DJ6" s="726"/>
      <c r="DK6" s="726"/>
      <c r="DL6" s="726"/>
      <c r="DM6" s="726"/>
      <c r="DN6" s="726"/>
      <c r="DO6" s="726"/>
      <c r="DP6" s="726"/>
      <c r="DQ6" s="726"/>
      <c r="DR6" s="726"/>
      <c r="DS6" s="726"/>
      <c r="DT6" s="726"/>
      <c r="DU6" s="726"/>
      <c r="DV6" s="726"/>
      <c r="DW6" s="726"/>
      <c r="DX6" s="726"/>
      <c r="DY6" s="726"/>
      <c r="DZ6" s="726"/>
      <c r="EA6" s="726"/>
      <c r="EB6" s="726"/>
      <c r="EC6" s="726"/>
      <c r="ED6" s="726"/>
      <c r="EE6" s="726"/>
      <c r="EF6" s="726"/>
      <c r="EG6" s="726"/>
      <c r="EH6" s="726"/>
      <c r="EI6" s="726"/>
      <c r="EJ6" s="726"/>
      <c r="EK6" s="726"/>
      <c r="EL6" s="726"/>
      <c r="EM6" s="726"/>
      <c r="EN6" s="726"/>
      <c r="EO6" s="726"/>
      <c r="EP6" s="726"/>
      <c r="EQ6" s="726"/>
      <c r="ER6" s="726"/>
      <c r="ES6" s="726"/>
      <c r="ET6" s="726"/>
      <c r="EU6" s="726"/>
      <c r="EV6" s="726"/>
      <c r="EW6" s="726"/>
      <c r="EX6" s="726"/>
      <c r="EY6" s="726"/>
      <c r="EZ6" s="726"/>
      <c r="FA6" s="726"/>
      <c r="FB6" s="726"/>
      <c r="FC6" s="726"/>
      <c r="FD6" s="726"/>
      <c r="FE6" s="726"/>
      <c r="FF6" s="726"/>
      <c r="FG6" s="726"/>
      <c r="FH6" s="726"/>
      <c r="FI6" s="726"/>
      <c r="FJ6" s="726"/>
      <c r="FK6" s="726"/>
      <c r="FL6" s="726"/>
      <c r="FM6" s="726"/>
      <c r="FN6" s="726"/>
      <c r="FO6" s="726"/>
      <c r="FP6" s="726"/>
      <c r="FQ6" s="726"/>
      <c r="FR6" s="726"/>
      <c r="FS6" s="726"/>
      <c r="FT6" s="726"/>
      <c r="FU6" s="726"/>
      <c r="FV6" s="726"/>
      <c r="FW6" s="726"/>
      <c r="FX6" s="726"/>
      <c r="FY6" s="726"/>
      <c r="FZ6" s="726"/>
      <c r="GA6" s="726"/>
      <c r="GB6" s="726"/>
      <c r="GC6" s="726"/>
      <c r="GD6" s="726"/>
      <c r="GE6" s="726"/>
      <c r="GF6" s="726"/>
      <c r="GG6" s="726"/>
      <c r="GH6" s="726"/>
      <c r="GI6" s="726"/>
      <c r="GJ6" s="726"/>
      <c r="GK6" s="726"/>
      <c r="GL6" s="726"/>
      <c r="GM6" s="726"/>
      <c r="GN6" s="726"/>
      <c r="GO6" s="726"/>
      <c r="GP6" s="726"/>
      <c r="GQ6" s="726"/>
      <c r="GR6" s="726"/>
      <c r="GS6" s="726"/>
      <c r="GT6" s="726"/>
      <c r="GU6" s="726"/>
      <c r="GV6" s="726"/>
      <c r="GW6" s="726"/>
      <c r="GX6" s="726"/>
      <c r="GY6" s="726"/>
      <c r="GZ6" s="726"/>
      <c r="HA6" s="726"/>
      <c r="HB6" s="726"/>
      <c r="HC6" s="726"/>
      <c r="HD6" s="726"/>
      <c r="HE6" s="726"/>
      <c r="HF6" s="726"/>
      <c r="HG6" s="726"/>
      <c r="HH6" s="726"/>
      <c r="HI6" s="726"/>
      <c r="HJ6" s="726"/>
      <c r="HK6" s="726"/>
      <c r="HL6" s="726"/>
      <c r="HM6" s="726"/>
      <c r="HN6" s="726"/>
      <c r="HO6" s="726"/>
      <c r="HP6" s="726"/>
      <c r="HQ6" s="726"/>
      <c r="HR6" s="726"/>
      <c r="HS6" s="726"/>
      <c r="HT6" s="726"/>
      <c r="HU6" s="726"/>
      <c r="HV6" s="726"/>
      <c r="HW6" s="726"/>
      <c r="HX6" s="726"/>
    </row>
    <row r="7" spans="1:232">
      <c r="A7" s="595">
        <v>1</v>
      </c>
      <c r="B7" s="595" t="s">
        <v>935</v>
      </c>
      <c r="C7" s="680" t="s">
        <v>1691</v>
      </c>
      <c r="D7" s="1075" t="s">
        <v>2057</v>
      </c>
      <c r="E7" s="727" t="s">
        <v>1692</v>
      </c>
      <c r="F7" s="728">
        <v>45497</v>
      </c>
      <c r="G7" s="1012">
        <v>17292295</v>
      </c>
      <c r="H7" s="742">
        <f>+G7</f>
        <v>17292295</v>
      </c>
    </row>
    <row r="8" spans="1:232">
      <c r="A8" s="595">
        <f>+A7+1</f>
        <v>2</v>
      </c>
      <c r="B8" s="595">
        <v>890903407</v>
      </c>
      <c r="C8" s="680" t="s">
        <v>2054</v>
      </c>
      <c r="D8" s="1075" t="s">
        <v>2057</v>
      </c>
      <c r="E8" s="727" t="s">
        <v>2053</v>
      </c>
      <c r="F8" s="733">
        <v>45523</v>
      </c>
      <c r="G8" s="1013">
        <v>318686</v>
      </c>
      <c r="H8" s="1294">
        <f>SUM(G8:G11)</f>
        <v>1637441.1666666665</v>
      </c>
    </row>
    <row r="9" spans="1:232">
      <c r="A9" s="595">
        <f t="shared" ref="A9:A22" si="0">+A8+1</f>
        <v>3</v>
      </c>
      <c r="B9" s="595">
        <v>890903407</v>
      </c>
      <c r="C9" s="680" t="s">
        <v>2054</v>
      </c>
      <c r="D9" s="1075" t="s">
        <v>2057</v>
      </c>
      <c r="E9" s="727" t="s">
        <v>2053</v>
      </c>
      <c r="F9" s="733">
        <v>45523</v>
      </c>
      <c r="G9" s="1013">
        <v>587691</v>
      </c>
      <c r="H9" s="1295"/>
    </row>
    <row r="10" spans="1:232">
      <c r="A10" s="595">
        <f t="shared" si="0"/>
        <v>4</v>
      </c>
      <c r="B10" s="595">
        <v>890903407</v>
      </c>
      <c r="C10" s="680" t="s">
        <v>2054</v>
      </c>
      <c r="D10" s="1075" t="s">
        <v>2057</v>
      </c>
      <c r="E10" s="727" t="s">
        <v>2055</v>
      </c>
      <c r="F10" s="733">
        <v>45493</v>
      </c>
      <c r="G10" s="1012">
        <v>438935.33333333331</v>
      </c>
      <c r="H10" s="1295"/>
    </row>
    <row r="11" spans="1:232">
      <c r="A11" s="595">
        <f t="shared" si="0"/>
        <v>5</v>
      </c>
      <c r="B11" s="595">
        <v>890903407</v>
      </c>
      <c r="C11" s="680" t="s">
        <v>2054</v>
      </c>
      <c r="D11" s="1075" t="s">
        <v>2057</v>
      </c>
      <c r="E11" s="727" t="s">
        <v>2056</v>
      </c>
      <c r="F11" s="733">
        <v>45493</v>
      </c>
      <c r="G11" s="1012">
        <v>292128.83333333331</v>
      </c>
      <c r="H11" s="1296"/>
    </row>
    <row r="12" spans="1:232">
      <c r="A12" s="595">
        <f t="shared" si="0"/>
        <v>6</v>
      </c>
      <c r="B12" s="729" t="s">
        <v>1020</v>
      </c>
      <c r="C12" s="680" t="s">
        <v>972</v>
      </c>
      <c r="D12" s="731" t="s">
        <v>2058</v>
      </c>
      <c r="E12" s="732"/>
      <c r="F12" s="733">
        <v>45176</v>
      </c>
      <c r="G12" s="1012">
        <v>275744.82</v>
      </c>
      <c r="H12" s="742">
        <f t="shared" ref="H12:H22" si="1">+G12</f>
        <v>275744.82</v>
      </c>
    </row>
    <row r="13" spans="1:232">
      <c r="A13" s="595">
        <f t="shared" si="0"/>
        <v>7</v>
      </c>
      <c r="B13" s="729" t="s">
        <v>997</v>
      </c>
      <c r="C13" s="680" t="s">
        <v>1208</v>
      </c>
      <c r="D13" s="731" t="s">
        <v>2058</v>
      </c>
      <c r="E13" s="732"/>
      <c r="F13" s="733">
        <v>45197</v>
      </c>
      <c r="G13" s="742">
        <v>100443.43750000023</v>
      </c>
      <c r="H13" s="1294">
        <f>SUM(G13:G16)</f>
        <v>4231782.4375</v>
      </c>
    </row>
    <row r="14" spans="1:232">
      <c r="A14" s="595">
        <f t="shared" si="0"/>
        <v>8</v>
      </c>
      <c r="B14" s="729" t="s">
        <v>997</v>
      </c>
      <c r="C14" s="680" t="s">
        <v>1209</v>
      </c>
      <c r="D14" s="731" t="s">
        <v>2058</v>
      </c>
      <c r="E14" s="732"/>
      <c r="F14" s="733">
        <v>45260</v>
      </c>
      <c r="G14" s="1012">
        <v>1345160</v>
      </c>
      <c r="H14" s="1295"/>
    </row>
    <row r="15" spans="1:232">
      <c r="A15" s="595">
        <f t="shared" si="0"/>
        <v>9</v>
      </c>
      <c r="B15" s="729" t="s">
        <v>997</v>
      </c>
      <c r="C15" s="680" t="s">
        <v>1211</v>
      </c>
      <c r="D15" s="731" t="s">
        <v>2058</v>
      </c>
      <c r="E15" s="732"/>
      <c r="F15" s="733">
        <v>45331</v>
      </c>
      <c r="G15" s="1012">
        <v>501629</v>
      </c>
      <c r="H15" s="1295"/>
    </row>
    <row r="16" spans="1:232">
      <c r="A16" s="595">
        <f t="shared" si="0"/>
        <v>10</v>
      </c>
      <c r="B16" s="729" t="s">
        <v>997</v>
      </c>
      <c r="C16" s="680" t="s">
        <v>1212</v>
      </c>
      <c r="D16" s="731" t="s">
        <v>2058</v>
      </c>
      <c r="E16" s="732"/>
      <c r="F16" s="733">
        <v>45331</v>
      </c>
      <c r="G16" s="1012">
        <v>2284550</v>
      </c>
      <c r="H16" s="1296"/>
    </row>
    <row r="17" spans="1:239">
      <c r="A17" s="595">
        <f t="shared" si="0"/>
        <v>11</v>
      </c>
      <c r="B17" s="729" t="s">
        <v>1001</v>
      </c>
      <c r="C17" s="680" t="s">
        <v>967</v>
      </c>
      <c r="D17" s="731" t="s">
        <v>2058</v>
      </c>
      <c r="E17" s="732"/>
      <c r="F17" s="733">
        <v>45335</v>
      </c>
      <c r="G17" s="1012">
        <v>412137</v>
      </c>
      <c r="H17" s="1294">
        <f>SUM(G17:G19)</f>
        <v>14683480</v>
      </c>
    </row>
    <row r="18" spans="1:239">
      <c r="A18" s="595">
        <f t="shared" si="0"/>
        <v>12</v>
      </c>
      <c r="B18" s="729" t="s">
        <v>1001</v>
      </c>
      <c r="C18" s="680" t="s">
        <v>967</v>
      </c>
      <c r="D18" s="731" t="s">
        <v>2058</v>
      </c>
      <c r="E18" s="732"/>
      <c r="F18" s="733">
        <v>45260</v>
      </c>
      <c r="G18" s="1012">
        <v>12461551</v>
      </c>
      <c r="H18" s="1295"/>
    </row>
    <row r="19" spans="1:239">
      <c r="A19" s="595">
        <f t="shared" si="0"/>
        <v>13</v>
      </c>
      <c r="B19" s="729" t="s">
        <v>1001</v>
      </c>
      <c r="C19" s="680" t="s">
        <v>967</v>
      </c>
      <c r="D19" s="731" t="s">
        <v>2058</v>
      </c>
      <c r="E19" s="732"/>
      <c r="F19" s="733">
        <v>45260</v>
      </c>
      <c r="G19" s="1012">
        <v>1809792</v>
      </c>
      <c r="H19" s="1296"/>
    </row>
    <row r="20" spans="1:239">
      <c r="A20" s="595">
        <f t="shared" si="0"/>
        <v>14</v>
      </c>
      <c r="B20" s="729" t="s">
        <v>1007</v>
      </c>
      <c r="C20" s="680" t="s">
        <v>1210</v>
      </c>
      <c r="D20" s="731" t="s">
        <v>2058</v>
      </c>
      <c r="E20" s="732"/>
      <c r="F20" s="733">
        <v>45244</v>
      </c>
      <c r="G20" s="1012">
        <v>1090511</v>
      </c>
      <c r="H20" s="1294">
        <f>SUM(G20:G21)</f>
        <v>1627639</v>
      </c>
    </row>
    <row r="21" spans="1:239">
      <c r="A21" s="595">
        <f t="shared" si="0"/>
        <v>15</v>
      </c>
      <c r="B21" s="729" t="s">
        <v>1007</v>
      </c>
      <c r="C21" s="680" t="s">
        <v>1213</v>
      </c>
      <c r="D21" s="731" t="s">
        <v>2058</v>
      </c>
      <c r="E21" s="732"/>
      <c r="F21" s="733">
        <v>45349</v>
      </c>
      <c r="G21" s="1012">
        <v>537128</v>
      </c>
      <c r="H21" s="1296"/>
    </row>
    <row r="22" spans="1:239">
      <c r="A22" s="595">
        <f t="shared" si="0"/>
        <v>16</v>
      </c>
      <c r="B22" s="729" t="s">
        <v>1018</v>
      </c>
      <c r="C22" s="680" t="s">
        <v>971</v>
      </c>
      <c r="D22" s="731" t="s">
        <v>2058</v>
      </c>
      <c r="E22" s="732"/>
      <c r="F22" s="733">
        <v>45351</v>
      </c>
      <c r="G22" s="1012">
        <v>4119281</v>
      </c>
      <c r="H22" s="742">
        <f t="shared" si="1"/>
        <v>4119281</v>
      </c>
    </row>
    <row r="23" spans="1:239" s="640" customFormat="1" ht="12.75" customHeight="1">
      <c r="B23" s="703"/>
      <c r="C23" s="704"/>
      <c r="D23" s="704"/>
      <c r="E23" s="705"/>
      <c r="F23" s="598" t="s">
        <v>588</v>
      </c>
      <c r="G23" s="598"/>
      <c r="H23" s="639">
        <f>SUM(H7:H22)</f>
        <v>43867663.424166664</v>
      </c>
    </row>
    <row r="24" spans="1:239" s="749" customFormat="1">
      <c r="A24" s="1229"/>
      <c r="B24" s="1230"/>
      <c r="C24" s="1231"/>
      <c r="D24" s="1231"/>
      <c r="E24" s="1232"/>
      <c r="F24" s="1232"/>
      <c r="G24" s="1233"/>
      <c r="H24" s="1234"/>
      <c r="I24" s="1229"/>
    </row>
    <row r="25" spans="1:239" s="547" customFormat="1">
      <c r="A25" s="1271" t="s">
        <v>2293</v>
      </c>
      <c r="B25" s="1271"/>
      <c r="C25" s="1271"/>
      <c r="D25" s="1271"/>
      <c r="E25" s="1271"/>
      <c r="F25" s="1271"/>
      <c r="G25" s="1271"/>
      <c r="H25" s="1271"/>
      <c r="I25" s="1271"/>
    </row>
    <row r="26" spans="1:239" s="547" customFormat="1" ht="25.5">
      <c r="A26" s="540" t="s">
        <v>364</v>
      </c>
      <c r="B26" s="602" t="s">
        <v>376</v>
      </c>
      <c r="C26" s="1061" t="s">
        <v>461</v>
      </c>
      <c r="D26" s="1061" t="s">
        <v>573</v>
      </c>
      <c r="E26" s="1061" t="s">
        <v>462</v>
      </c>
      <c r="F26" s="554" t="s">
        <v>575</v>
      </c>
      <c r="G26" s="555" t="s">
        <v>463</v>
      </c>
      <c r="H26" s="741" t="s">
        <v>587</v>
      </c>
      <c r="I26" s="741" t="s">
        <v>585</v>
      </c>
    </row>
    <row r="27" spans="1:239" s="547" customFormat="1">
      <c r="A27" s="595">
        <v>1</v>
      </c>
      <c r="B27" s="995" t="s">
        <v>2501</v>
      </c>
      <c r="C27" s="680" t="s">
        <v>2502</v>
      </c>
      <c r="D27" s="680" t="s">
        <v>2512</v>
      </c>
      <c r="E27" s="1069" t="s">
        <v>721</v>
      </c>
      <c r="F27" s="994">
        <v>45576</v>
      </c>
      <c r="G27" s="680" t="s">
        <v>2517</v>
      </c>
      <c r="H27" s="1116">
        <v>11381100</v>
      </c>
      <c r="I27" s="1116">
        <f>+H27</f>
        <v>11381100</v>
      </c>
    </row>
    <row r="28" spans="1:239" s="547" customFormat="1">
      <c r="A28" s="986">
        <f>+A27+1</f>
        <v>2</v>
      </c>
      <c r="B28" s="995" t="s">
        <v>684</v>
      </c>
      <c r="C28" s="680" t="s">
        <v>683</v>
      </c>
      <c r="D28" s="680" t="s">
        <v>685</v>
      </c>
      <c r="E28" s="1069" t="s">
        <v>612</v>
      </c>
      <c r="F28" s="994">
        <v>45406</v>
      </c>
      <c r="G28" s="985" t="s">
        <v>1350</v>
      </c>
      <c r="H28" s="987">
        <v>8223000</v>
      </c>
      <c r="I28" s="1300">
        <f>SUM(H28:H41)</f>
        <v>33288492.149999999</v>
      </c>
      <c r="J28" s="556"/>
      <c r="K28" s="548"/>
      <c r="L28" s="548"/>
      <c r="M28" s="548"/>
      <c r="N28" s="548"/>
      <c r="O28" s="548"/>
      <c r="P28" s="548"/>
      <c r="Q28" s="548"/>
      <c r="R28" s="548"/>
      <c r="S28" s="548"/>
      <c r="T28" s="548"/>
      <c r="U28" s="548"/>
      <c r="V28" s="548"/>
      <c r="W28" s="548"/>
      <c r="X28" s="548"/>
      <c r="Y28" s="548"/>
      <c r="Z28" s="548"/>
      <c r="AA28" s="548"/>
      <c r="AB28" s="548"/>
      <c r="AC28" s="548"/>
      <c r="AD28" s="548"/>
      <c r="AE28" s="548"/>
      <c r="AF28" s="548"/>
      <c r="AG28" s="548"/>
      <c r="AH28" s="548"/>
      <c r="AI28" s="548"/>
      <c r="AJ28" s="548"/>
      <c r="AK28" s="548"/>
      <c r="AL28" s="548"/>
      <c r="AM28" s="548"/>
      <c r="AN28" s="548"/>
      <c r="AO28" s="548"/>
      <c r="AP28" s="548"/>
      <c r="AQ28" s="548"/>
      <c r="AR28" s="548"/>
      <c r="AS28" s="548"/>
      <c r="AT28" s="548"/>
      <c r="AU28" s="548"/>
      <c r="AV28" s="548"/>
      <c r="AW28" s="548"/>
      <c r="AX28" s="548"/>
      <c r="AY28" s="548"/>
      <c r="AZ28" s="548"/>
      <c r="BA28" s="548"/>
      <c r="BB28" s="548"/>
      <c r="BC28" s="548"/>
      <c r="BD28" s="548"/>
      <c r="BE28" s="548"/>
      <c r="BF28" s="548"/>
      <c r="BG28" s="548"/>
      <c r="BH28" s="548"/>
      <c r="BI28" s="548"/>
      <c r="BJ28" s="548"/>
      <c r="BK28" s="548"/>
      <c r="BL28" s="548"/>
      <c r="BM28" s="548"/>
      <c r="BN28" s="548"/>
      <c r="BO28" s="548"/>
      <c r="BP28" s="548"/>
      <c r="BQ28" s="548"/>
      <c r="BR28" s="548"/>
      <c r="BS28" s="548"/>
      <c r="BT28" s="548"/>
      <c r="BU28" s="548"/>
      <c r="BV28" s="548"/>
      <c r="BW28" s="548"/>
      <c r="BX28" s="548"/>
      <c r="BY28" s="548"/>
      <c r="BZ28" s="548"/>
      <c r="CA28" s="548"/>
      <c r="CB28" s="548"/>
      <c r="CC28" s="548"/>
      <c r="CD28" s="548"/>
      <c r="CE28" s="548"/>
      <c r="CF28" s="548"/>
      <c r="CG28" s="548"/>
      <c r="CH28" s="548"/>
      <c r="CI28" s="548"/>
      <c r="CJ28" s="548"/>
      <c r="CK28" s="548"/>
      <c r="CL28" s="548"/>
      <c r="CM28" s="548"/>
      <c r="CN28" s="548"/>
      <c r="CO28" s="548"/>
      <c r="CP28" s="548"/>
      <c r="CQ28" s="548"/>
      <c r="CR28" s="548"/>
      <c r="CS28" s="548"/>
      <c r="CT28" s="548"/>
      <c r="CU28" s="548"/>
      <c r="CV28" s="548"/>
      <c r="CW28" s="548"/>
      <c r="CX28" s="548"/>
      <c r="CY28" s="548"/>
      <c r="CZ28" s="548"/>
      <c r="DA28" s="548"/>
      <c r="DB28" s="548"/>
      <c r="DC28" s="548"/>
      <c r="DD28" s="548"/>
      <c r="DE28" s="548"/>
      <c r="DF28" s="548"/>
      <c r="DG28" s="548"/>
      <c r="DH28" s="548"/>
      <c r="DI28" s="548"/>
      <c r="DJ28" s="548"/>
      <c r="DK28" s="548"/>
      <c r="DL28" s="548"/>
      <c r="DM28" s="548"/>
      <c r="DN28" s="548"/>
      <c r="DO28" s="548"/>
      <c r="DP28" s="548"/>
      <c r="DQ28" s="548"/>
      <c r="DR28" s="548"/>
      <c r="DS28" s="548"/>
      <c r="DT28" s="548"/>
      <c r="DU28" s="548"/>
      <c r="DV28" s="548"/>
      <c r="DW28" s="548"/>
      <c r="DX28" s="548"/>
      <c r="DY28" s="548"/>
      <c r="DZ28" s="548"/>
      <c r="EA28" s="548"/>
      <c r="EB28" s="548"/>
      <c r="EC28" s="548"/>
      <c r="ED28" s="548"/>
      <c r="EE28" s="548"/>
      <c r="EF28" s="548"/>
      <c r="EG28" s="548"/>
      <c r="EH28" s="548"/>
      <c r="EI28" s="548"/>
      <c r="EJ28" s="548"/>
      <c r="EK28" s="548"/>
      <c r="EL28" s="548"/>
      <c r="EM28" s="548"/>
      <c r="EN28" s="548"/>
      <c r="EO28" s="548"/>
      <c r="EP28" s="548"/>
      <c r="EQ28" s="548"/>
      <c r="ER28" s="548"/>
      <c r="ES28" s="548"/>
      <c r="ET28" s="548"/>
      <c r="EU28" s="548"/>
      <c r="EV28" s="548"/>
      <c r="EW28" s="548"/>
      <c r="EX28" s="548"/>
      <c r="EY28" s="548"/>
      <c r="EZ28" s="548"/>
      <c r="FA28" s="548"/>
      <c r="FB28" s="548"/>
      <c r="FC28" s="548"/>
      <c r="FD28" s="548"/>
      <c r="FE28" s="548"/>
      <c r="FF28" s="548"/>
      <c r="FG28" s="548"/>
      <c r="FH28" s="548"/>
      <c r="FI28" s="548"/>
      <c r="FJ28" s="548"/>
      <c r="FK28" s="548"/>
      <c r="FL28" s="548"/>
      <c r="FM28" s="548"/>
      <c r="FN28" s="548"/>
      <c r="FO28" s="548"/>
      <c r="FP28" s="548"/>
      <c r="FQ28" s="548"/>
      <c r="FR28" s="548"/>
      <c r="FS28" s="548"/>
      <c r="FT28" s="548"/>
      <c r="FU28" s="548"/>
      <c r="FV28" s="548"/>
      <c r="FW28" s="548"/>
      <c r="FX28" s="548"/>
      <c r="FY28" s="548"/>
      <c r="FZ28" s="548"/>
      <c r="GA28" s="548"/>
      <c r="GB28" s="548"/>
      <c r="GC28" s="548"/>
      <c r="GD28" s="548"/>
      <c r="GE28" s="548"/>
      <c r="GF28" s="548"/>
      <c r="GG28" s="548"/>
      <c r="GH28" s="548"/>
      <c r="GI28" s="548"/>
      <c r="GJ28" s="548"/>
      <c r="GK28" s="548"/>
      <c r="GL28" s="548"/>
      <c r="GM28" s="548"/>
      <c r="GN28" s="548"/>
      <c r="GO28" s="548"/>
      <c r="GP28" s="548"/>
      <c r="GQ28" s="548"/>
      <c r="GR28" s="548"/>
      <c r="GS28" s="548"/>
      <c r="GT28" s="548"/>
      <c r="GU28" s="548"/>
      <c r="GV28" s="548"/>
      <c r="GW28" s="548"/>
      <c r="GX28" s="548"/>
      <c r="GY28" s="548"/>
      <c r="GZ28" s="548"/>
      <c r="HA28" s="548"/>
      <c r="HB28" s="548"/>
      <c r="HC28" s="548"/>
      <c r="HD28" s="548"/>
      <c r="HE28" s="548"/>
      <c r="HF28" s="548"/>
      <c r="HG28" s="548"/>
      <c r="HH28" s="548"/>
      <c r="HI28" s="548"/>
      <c r="HJ28" s="548"/>
      <c r="HK28" s="548"/>
      <c r="HL28" s="548"/>
      <c r="HM28" s="548"/>
      <c r="HN28" s="548"/>
      <c r="HO28" s="548"/>
      <c r="HP28" s="548"/>
      <c r="HQ28" s="548"/>
      <c r="HR28" s="548"/>
      <c r="HS28" s="548"/>
      <c r="HT28" s="548"/>
      <c r="HU28" s="548"/>
      <c r="HV28" s="548"/>
      <c r="HW28" s="548"/>
      <c r="HX28" s="548"/>
      <c r="HY28" s="548"/>
      <c r="HZ28" s="548"/>
      <c r="IA28" s="548"/>
      <c r="IB28" s="548"/>
      <c r="IC28" s="548"/>
      <c r="ID28" s="548"/>
      <c r="IE28" s="548"/>
    </row>
    <row r="29" spans="1:239" s="547" customFormat="1">
      <c r="A29" s="986">
        <f t="shared" ref="A29:A64" si="2">+A28+1</f>
        <v>3</v>
      </c>
      <c r="B29" s="995" t="s">
        <v>684</v>
      </c>
      <c r="C29" s="680" t="s">
        <v>683</v>
      </c>
      <c r="D29" s="680" t="s">
        <v>685</v>
      </c>
      <c r="E29" s="1069" t="s">
        <v>612</v>
      </c>
      <c r="F29" s="994">
        <v>45408</v>
      </c>
      <c r="G29" s="985" t="s">
        <v>1352</v>
      </c>
      <c r="H29" s="987">
        <v>3184400</v>
      </c>
      <c r="I29" s="1301"/>
      <c r="J29" s="556"/>
      <c r="K29" s="548"/>
      <c r="L29" s="548"/>
      <c r="M29" s="548"/>
      <c r="N29" s="548"/>
      <c r="O29" s="548"/>
      <c r="P29" s="548"/>
      <c r="Q29" s="548"/>
      <c r="R29" s="548"/>
      <c r="S29" s="548"/>
      <c r="T29" s="548"/>
      <c r="U29" s="548"/>
      <c r="V29" s="548"/>
      <c r="W29" s="548"/>
      <c r="X29" s="548"/>
      <c r="Y29" s="548"/>
      <c r="Z29" s="548"/>
      <c r="AA29" s="548"/>
      <c r="AB29" s="548"/>
      <c r="AC29" s="548"/>
      <c r="AD29" s="548"/>
      <c r="AE29" s="548"/>
      <c r="AF29" s="548"/>
      <c r="AG29" s="548"/>
      <c r="AH29" s="548"/>
      <c r="AI29" s="548"/>
      <c r="AJ29" s="548"/>
      <c r="AK29" s="548"/>
      <c r="AL29" s="548"/>
      <c r="AM29" s="548"/>
      <c r="AN29" s="548"/>
      <c r="AO29" s="548"/>
      <c r="AP29" s="548"/>
      <c r="AQ29" s="548"/>
      <c r="AR29" s="548"/>
      <c r="AS29" s="548"/>
      <c r="AT29" s="548"/>
      <c r="AU29" s="548"/>
      <c r="AV29" s="548"/>
      <c r="AW29" s="548"/>
      <c r="AX29" s="548"/>
      <c r="AY29" s="548"/>
      <c r="AZ29" s="548"/>
      <c r="BA29" s="548"/>
      <c r="BB29" s="548"/>
      <c r="BC29" s="548"/>
      <c r="BD29" s="548"/>
      <c r="BE29" s="548"/>
      <c r="BF29" s="548"/>
      <c r="BG29" s="548"/>
      <c r="BH29" s="548"/>
      <c r="BI29" s="548"/>
      <c r="BJ29" s="548"/>
      <c r="BK29" s="548"/>
      <c r="BL29" s="548"/>
      <c r="BM29" s="548"/>
      <c r="BN29" s="548"/>
      <c r="BO29" s="548"/>
      <c r="BP29" s="548"/>
      <c r="BQ29" s="548"/>
      <c r="BR29" s="548"/>
      <c r="BS29" s="548"/>
      <c r="BT29" s="548"/>
      <c r="BU29" s="548"/>
      <c r="BV29" s="548"/>
      <c r="BW29" s="548"/>
      <c r="BX29" s="548"/>
      <c r="BY29" s="548"/>
      <c r="BZ29" s="548"/>
      <c r="CA29" s="548"/>
      <c r="CB29" s="548"/>
      <c r="CC29" s="548"/>
      <c r="CD29" s="548"/>
      <c r="CE29" s="548"/>
      <c r="CF29" s="548"/>
      <c r="CG29" s="548"/>
      <c r="CH29" s="548"/>
      <c r="CI29" s="548"/>
      <c r="CJ29" s="548"/>
      <c r="CK29" s="548"/>
      <c r="CL29" s="548"/>
      <c r="CM29" s="548"/>
      <c r="CN29" s="548"/>
      <c r="CO29" s="548"/>
      <c r="CP29" s="548"/>
      <c r="CQ29" s="548"/>
      <c r="CR29" s="548"/>
      <c r="CS29" s="548"/>
      <c r="CT29" s="548"/>
      <c r="CU29" s="548"/>
      <c r="CV29" s="548"/>
      <c r="CW29" s="548"/>
      <c r="CX29" s="548"/>
      <c r="CY29" s="548"/>
      <c r="CZ29" s="548"/>
      <c r="DA29" s="548"/>
      <c r="DB29" s="548"/>
      <c r="DC29" s="548"/>
      <c r="DD29" s="548"/>
      <c r="DE29" s="548"/>
      <c r="DF29" s="548"/>
      <c r="DG29" s="548"/>
      <c r="DH29" s="548"/>
      <c r="DI29" s="548"/>
      <c r="DJ29" s="548"/>
      <c r="DK29" s="548"/>
      <c r="DL29" s="548"/>
      <c r="DM29" s="548"/>
      <c r="DN29" s="548"/>
      <c r="DO29" s="548"/>
      <c r="DP29" s="548"/>
      <c r="DQ29" s="548"/>
      <c r="DR29" s="548"/>
      <c r="DS29" s="548"/>
      <c r="DT29" s="548"/>
      <c r="DU29" s="548"/>
      <c r="DV29" s="548"/>
      <c r="DW29" s="548"/>
      <c r="DX29" s="548"/>
      <c r="DY29" s="548"/>
      <c r="DZ29" s="548"/>
      <c r="EA29" s="548"/>
      <c r="EB29" s="548"/>
      <c r="EC29" s="548"/>
      <c r="ED29" s="548"/>
      <c r="EE29" s="548"/>
      <c r="EF29" s="548"/>
      <c r="EG29" s="548"/>
      <c r="EH29" s="548"/>
      <c r="EI29" s="548"/>
      <c r="EJ29" s="548"/>
      <c r="EK29" s="548"/>
      <c r="EL29" s="548"/>
      <c r="EM29" s="548"/>
      <c r="EN29" s="548"/>
      <c r="EO29" s="548"/>
      <c r="EP29" s="548"/>
      <c r="EQ29" s="548"/>
      <c r="ER29" s="548"/>
      <c r="ES29" s="548"/>
      <c r="ET29" s="548"/>
      <c r="EU29" s="548"/>
      <c r="EV29" s="548"/>
      <c r="EW29" s="548"/>
      <c r="EX29" s="548"/>
      <c r="EY29" s="548"/>
      <c r="EZ29" s="548"/>
      <c r="FA29" s="548"/>
      <c r="FB29" s="548"/>
      <c r="FC29" s="548"/>
      <c r="FD29" s="548"/>
      <c r="FE29" s="548"/>
      <c r="FF29" s="548"/>
      <c r="FG29" s="548"/>
      <c r="FH29" s="548"/>
      <c r="FI29" s="548"/>
      <c r="FJ29" s="548"/>
      <c r="FK29" s="548"/>
      <c r="FL29" s="548"/>
      <c r="FM29" s="548"/>
      <c r="FN29" s="548"/>
      <c r="FO29" s="548"/>
      <c r="FP29" s="548"/>
      <c r="FQ29" s="548"/>
      <c r="FR29" s="548"/>
      <c r="FS29" s="548"/>
      <c r="FT29" s="548"/>
      <c r="FU29" s="548"/>
      <c r="FV29" s="548"/>
      <c r="FW29" s="548"/>
      <c r="FX29" s="548"/>
      <c r="FY29" s="548"/>
      <c r="FZ29" s="548"/>
      <c r="GA29" s="548"/>
      <c r="GB29" s="548"/>
      <c r="GC29" s="548"/>
      <c r="GD29" s="548"/>
      <c r="GE29" s="548"/>
      <c r="GF29" s="548"/>
      <c r="GG29" s="548"/>
      <c r="GH29" s="548"/>
      <c r="GI29" s="548"/>
      <c r="GJ29" s="548"/>
      <c r="GK29" s="548"/>
      <c r="GL29" s="548"/>
      <c r="GM29" s="548"/>
      <c r="GN29" s="548"/>
      <c r="GO29" s="548"/>
      <c r="GP29" s="548"/>
      <c r="GQ29" s="548"/>
      <c r="GR29" s="548"/>
      <c r="GS29" s="548"/>
      <c r="GT29" s="548"/>
      <c r="GU29" s="548"/>
      <c r="GV29" s="548"/>
      <c r="GW29" s="548"/>
      <c r="GX29" s="548"/>
      <c r="GY29" s="548"/>
      <c r="GZ29" s="548"/>
      <c r="HA29" s="548"/>
      <c r="HB29" s="548"/>
      <c r="HC29" s="548"/>
      <c r="HD29" s="548"/>
      <c r="HE29" s="548"/>
      <c r="HF29" s="548"/>
      <c r="HG29" s="548"/>
      <c r="HH29" s="548"/>
      <c r="HI29" s="548"/>
      <c r="HJ29" s="548"/>
      <c r="HK29" s="548"/>
      <c r="HL29" s="548"/>
      <c r="HM29" s="548"/>
      <c r="HN29" s="548"/>
      <c r="HO29" s="548"/>
      <c r="HP29" s="548"/>
      <c r="HQ29" s="548"/>
      <c r="HR29" s="548"/>
      <c r="HS29" s="548"/>
      <c r="HT29" s="548"/>
      <c r="HU29" s="548"/>
      <c r="HV29" s="548"/>
      <c r="HW29" s="548"/>
      <c r="HX29" s="548"/>
      <c r="HY29" s="548"/>
      <c r="HZ29" s="548"/>
      <c r="IA29" s="548"/>
      <c r="IB29" s="548"/>
      <c r="IC29" s="548"/>
      <c r="ID29" s="548"/>
      <c r="IE29" s="548"/>
    </row>
    <row r="30" spans="1:239" s="547" customFormat="1">
      <c r="A30" s="986">
        <f t="shared" si="2"/>
        <v>4</v>
      </c>
      <c r="B30" s="995" t="s">
        <v>684</v>
      </c>
      <c r="C30" s="680" t="s">
        <v>683</v>
      </c>
      <c r="D30" s="680" t="s">
        <v>685</v>
      </c>
      <c r="E30" s="1069" t="s">
        <v>612</v>
      </c>
      <c r="F30" s="994">
        <v>45476</v>
      </c>
      <c r="G30" s="985" t="s">
        <v>1660</v>
      </c>
      <c r="H30" s="987">
        <v>209655.51</v>
      </c>
      <c r="I30" s="1301"/>
      <c r="J30" s="556"/>
      <c r="K30" s="548"/>
      <c r="L30" s="548"/>
      <c r="M30" s="548"/>
      <c r="N30" s="548"/>
      <c r="O30" s="548"/>
      <c r="P30" s="548"/>
      <c r="Q30" s="548"/>
      <c r="R30" s="548"/>
      <c r="S30" s="548"/>
      <c r="T30" s="548"/>
      <c r="U30" s="548"/>
      <c r="V30" s="548"/>
      <c r="W30" s="548"/>
      <c r="X30" s="548"/>
      <c r="Y30" s="548"/>
      <c r="Z30" s="548"/>
      <c r="AA30" s="548"/>
      <c r="AB30" s="548"/>
      <c r="AC30" s="548"/>
      <c r="AD30" s="548"/>
      <c r="AE30" s="548"/>
      <c r="AF30" s="548"/>
      <c r="AG30" s="548"/>
      <c r="AH30" s="548"/>
      <c r="AI30" s="548"/>
      <c r="AJ30" s="548"/>
      <c r="AK30" s="548"/>
      <c r="AL30" s="548"/>
      <c r="AM30" s="548"/>
      <c r="AN30" s="548"/>
      <c r="AO30" s="548"/>
      <c r="AP30" s="548"/>
      <c r="AQ30" s="548"/>
      <c r="AR30" s="548"/>
      <c r="AS30" s="548"/>
      <c r="AT30" s="548"/>
      <c r="AU30" s="548"/>
      <c r="AV30" s="548"/>
      <c r="AW30" s="548"/>
      <c r="AX30" s="548"/>
      <c r="AY30" s="548"/>
      <c r="AZ30" s="548"/>
      <c r="BA30" s="548"/>
      <c r="BB30" s="548"/>
      <c r="BC30" s="548"/>
      <c r="BD30" s="548"/>
      <c r="BE30" s="548"/>
      <c r="BF30" s="548"/>
      <c r="BG30" s="548"/>
      <c r="BH30" s="548"/>
      <c r="BI30" s="548"/>
      <c r="BJ30" s="548"/>
      <c r="BK30" s="548"/>
      <c r="BL30" s="548"/>
      <c r="BM30" s="548"/>
      <c r="BN30" s="548"/>
      <c r="BO30" s="548"/>
      <c r="BP30" s="548"/>
      <c r="BQ30" s="548"/>
      <c r="BR30" s="548"/>
      <c r="BS30" s="548"/>
      <c r="BT30" s="548"/>
      <c r="BU30" s="548"/>
      <c r="BV30" s="548"/>
      <c r="BW30" s="548"/>
      <c r="BX30" s="548"/>
      <c r="BY30" s="548"/>
      <c r="BZ30" s="548"/>
      <c r="CA30" s="548"/>
      <c r="CB30" s="548"/>
      <c r="CC30" s="548"/>
      <c r="CD30" s="548"/>
      <c r="CE30" s="548"/>
      <c r="CF30" s="548"/>
      <c r="CG30" s="548"/>
      <c r="CH30" s="548"/>
      <c r="CI30" s="548"/>
      <c r="CJ30" s="548"/>
      <c r="CK30" s="548"/>
      <c r="CL30" s="548"/>
      <c r="CM30" s="548"/>
      <c r="CN30" s="548"/>
      <c r="CO30" s="548"/>
      <c r="CP30" s="548"/>
      <c r="CQ30" s="548"/>
      <c r="CR30" s="548"/>
      <c r="CS30" s="548"/>
      <c r="CT30" s="548"/>
      <c r="CU30" s="548"/>
      <c r="CV30" s="548"/>
      <c r="CW30" s="548"/>
      <c r="CX30" s="548"/>
      <c r="CY30" s="548"/>
      <c r="CZ30" s="548"/>
      <c r="DA30" s="548"/>
      <c r="DB30" s="548"/>
      <c r="DC30" s="548"/>
      <c r="DD30" s="548"/>
      <c r="DE30" s="548"/>
      <c r="DF30" s="548"/>
      <c r="DG30" s="548"/>
      <c r="DH30" s="548"/>
      <c r="DI30" s="548"/>
      <c r="DJ30" s="548"/>
      <c r="DK30" s="548"/>
      <c r="DL30" s="548"/>
      <c r="DM30" s="548"/>
      <c r="DN30" s="548"/>
      <c r="DO30" s="548"/>
      <c r="DP30" s="548"/>
      <c r="DQ30" s="548"/>
      <c r="DR30" s="548"/>
      <c r="DS30" s="548"/>
      <c r="DT30" s="548"/>
      <c r="DU30" s="548"/>
      <c r="DV30" s="548"/>
      <c r="DW30" s="548"/>
      <c r="DX30" s="548"/>
      <c r="DY30" s="548"/>
      <c r="DZ30" s="548"/>
      <c r="EA30" s="548"/>
      <c r="EB30" s="548"/>
      <c r="EC30" s="548"/>
      <c r="ED30" s="548"/>
      <c r="EE30" s="548"/>
      <c r="EF30" s="548"/>
      <c r="EG30" s="548"/>
      <c r="EH30" s="548"/>
      <c r="EI30" s="548"/>
      <c r="EJ30" s="548"/>
      <c r="EK30" s="548"/>
      <c r="EL30" s="548"/>
      <c r="EM30" s="548"/>
      <c r="EN30" s="548"/>
      <c r="EO30" s="548"/>
      <c r="EP30" s="548"/>
      <c r="EQ30" s="548"/>
      <c r="ER30" s="548"/>
      <c r="ES30" s="548"/>
      <c r="ET30" s="548"/>
      <c r="EU30" s="548"/>
      <c r="EV30" s="548"/>
      <c r="EW30" s="548"/>
      <c r="EX30" s="548"/>
      <c r="EY30" s="548"/>
      <c r="EZ30" s="548"/>
      <c r="FA30" s="548"/>
      <c r="FB30" s="548"/>
      <c r="FC30" s="548"/>
      <c r="FD30" s="548"/>
      <c r="FE30" s="548"/>
      <c r="FF30" s="548"/>
      <c r="FG30" s="548"/>
      <c r="FH30" s="548"/>
      <c r="FI30" s="548"/>
      <c r="FJ30" s="548"/>
      <c r="FK30" s="548"/>
      <c r="FL30" s="548"/>
      <c r="FM30" s="548"/>
      <c r="FN30" s="548"/>
      <c r="FO30" s="548"/>
      <c r="FP30" s="548"/>
      <c r="FQ30" s="548"/>
      <c r="FR30" s="548"/>
      <c r="FS30" s="548"/>
      <c r="FT30" s="548"/>
      <c r="FU30" s="548"/>
      <c r="FV30" s="548"/>
      <c r="FW30" s="548"/>
      <c r="FX30" s="548"/>
      <c r="FY30" s="548"/>
      <c r="FZ30" s="548"/>
      <c r="GA30" s="548"/>
      <c r="GB30" s="548"/>
      <c r="GC30" s="548"/>
      <c r="GD30" s="548"/>
      <c r="GE30" s="548"/>
      <c r="GF30" s="548"/>
      <c r="GG30" s="548"/>
      <c r="GH30" s="548"/>
      <c r="GI30" s="548"/>
      <c r="GJ30" s="548"/>
      <c r="GK30" s="548"/>
      <c r="GL30" s="548"/>
      <c r="GM30" s="548"/>
      <c r="GN30" s="548"/>
      <c r="GO30" s="548"/>
      <c r="GP30" s="548"/>
      <c r="GQ30" s="548"/>
      <c r="GR30" s="548"/>
      <c r="GS30" s="548"/>
      <c r="GT30" s="548"/>
      <c r="GU30" s="548"/>
      <c r="GV30" s="548"/>
      <c r="GW30" s="548"/>
      <c r="GX30" s="548"/>
      <c r="GY30" s="548"/>
      <c r="GZ30" s="548"/>
      <c r="HA30" s="548"/>
      <c r="HB30" s="548"/>
      <c r="HC30" s="548"/>
      <c r="HD30" s="548"/>
      <c r="HE30" s="548"/>
      <c r="HF30" s="548"/>
      <c r="HG30" s="548"/>
      <c r="HH30" s="548"/>
      <c r="HI30" s="548"/>
      <c r="HJ30" s="548"/>
      <c r="HK30" s="548"/>
      <c r="HL30" s="548"/>
      <c r="HM30" s="548"/>
      <c r="HN30" s="548"/>
      <c r="HO30" s="548"/>
      <c r="HP30" s="548"/>
      <c r="HQ30" s="548"/>
      <c r="HR30" s="548"/>
      <c r="HS30" s="548"/>
      <c r="HT30" s="548"/>
      <c r="HU30" s="548"/>
      <c r="HV30" s="548"/>
      <c r="HW30" s="548"/>
      <c r="HX30" s="548"/>
      <c r="HY30" s="548"/>
      <c r="HZ30" s="548"/>
      <c r="IA30" s="548"/>
      <c r="IB30" s="548"/>
      <c r="IC30" s="548"/>
      <c r="ID30" s="548"/>
      <c r="IE30" s="548"/>
    </row>
    <row r="31" spans="1:239" s="547" customFormat="1">
      <c r="A31" s="986">
        <f t="shared" si="2"/>
        <v>5</v>
      </c>
      <c r="B31" s="995" t="s">
        <v>684</v>
      </c>
      <c r="C31" s="680" t="s">
        <v>683</v>
      </c>
      <c r="D31" s="680" t="s">
        <v>685</v>
      </c>
      <c r="E31" s="1069" t="s">
        <v>612</v>
      </c>
      <c r="F31" s="994">
        <v>45482</v>
      </c>
      <c r="G31" s="985" t="s">
        <v>1661</v>
      </c>
      <c r="H31" s="987">
        <v>192825.59</v>
      </c>
      <c r="I31" s="1301"/>
      <c r="J31" s="556"/>
      <c r="K31" s="548"/>
      <c r="L31" s="548"/>
      <c r="M31" s="548"/>
      <c r="N31" s="548"/>
      <c r="O31" s="548"/>
      <c r="P31" s="548"/>
      <c r="Q31" s="548"/>
      <c r="R31" s="548"/>
      <c r="S31" s="548"/>
      <c r="T31" s="548"/>
      <c r="U31" s="548"/>
      <c r="V31" s="548"/>
      <c r="W31" s="548"/>
      <c r="X31" s="548"/>
      <c r="Y31" s="548"/>
      <c r="Z31" s="548"/>
      <c r="AA31" s="548"/>
      <c r="AB31" s="548"/>
      <c r="AC31" s="548"/>
      <c r="AD31" s="548"/>
      <c r="AE31" s="548"/>
      <c r="AF31" s="548"/>
      <c r="AG31" s="548"/>
      <c r="AH31" s="548"/>
      <c r="AI31" s="548"/>
      <c r="AJ31" s="548"/>
      <c r="AK31" s="548"/>
      <c r="AL31" s="548"/>
      <c r="AM31" s="548"/>
      <c r="AN31" s="548"/>
      <c r="AO31" s="548"/>
      <c r="AP31" s="548"/>
      <c r="AQ31" s="548"/>
      <c r="AR31" s="548"/>
      <c r="AS31" s="548"/>
      <c r="AT31" s="548"/>
      <c r="AU31" s="548"/>
      <c r="AV31" s="548"/>
      <c r="AW31" s="548"/>
      <c r="AX31" s="548"/>
      <c r="AY31" s="548"/>
      <c r="AZ31" s="548"/>
      <c r="BA31" s="548"/>
      <c r="BB31" s="548"/>
      <c r="BC31" s="548"/>
      <c r="BD31" s="548"/>
      <c r="BE31" s="548"/>
      <c r="BF31" s="548"/>
      <c r="BG31" s="548"/>
      <c r="BH31" s="548"/>
      <c r="BI31" s="548"/>
      <c r="BJ31" s="548"/>
      <c r="BK31" s="548"/>
      <c r="BL31" s="548"/>
      <c r="BM31" s="548"/>
      <c r="BN31" s="548"/>
      <c r="BO31" s="548"/>
      <c r="BP31" s="548"/>
      <c r="BQ31" s="548"/>
      <c r="BR31" s="548"/>
      <c r="BS31" s="548"/>
      <c r="BT31" s="548"/>
      <c r="BU31" s="548"/>
      <c r="BV31" s="548"/>
      <c r="BW31" s="548"/>
      <c r="BX31" s="548"/>
      <c r="BY31" s="548"/>
      <c r="BZ31" s="548"/>
      <c r="CA31" s="548"/>
      <c r="CB31" s="548"/>
      <c r="CC31" s="548"/>
      <c r="CD31" s="548"/>
      <c r="CE31" s="548"/>
      <c r="CF31" s="548"/>
      <c r="CG31" s="548"/>
      <c r="CH31" s="548"/>
      <c r="CI31" s="548"/>
      <c r="CJ31" s="548"/>
      <c r="CK31" s="548"/>
      <c r="CL31" s="548"/>
      <c r="CM31" s="548"/>
      <c r="CN31" s="548"/>
      <c r="CO31" s="548"/>
      <c r="CP31" s="548"/>
      <c r="CQ31" s="548"/>
      <c r="CR31" s="548"/>
      <c r="CS31" s="548"/>
      <c r="CT31" s="548"/>
      <c r="CU31" s="548"/>
      <c r="CV31" s="548"/>
      <c r="CW31" s="548"/>
      <c r="CX31" s="548"/>
      <c r="CY31" s="548"/>
      <c r="CZ31" s="548"/>
      <c r="DA31" s="548"/>
      <c r="DB31" s="548"/>
      <c r="DC31" s="548"/>
      <c r="DD31" s="548"/>
      <c r="DE31" s="548"/>
      <c r="DF31" s="548"/>
      <c r="DG31" s="548"/>
      <c r="DH31" s="548"/>
      <c r="DI31" s="548"/>
      <c r="DJ31" s="548"/>
      <c r="DK31" s="548"/>
      <c r="DL31" s="548"/>
      <c r="DM31" s="548"/>
      <c r="DN31" s="548"/>
      <c r="DO31" s="548"/>
      <c r="DP31" s="548"/>
      <c r="DQ31" s="548"/>
      <c r="DR31" s="548"/>
      <c r="DS31" s="548"/>
      <c r="DT31" s="548"/>
      <c r="DU31" s="548"/>
      <c r="DV31" s="548"/>
      <c r="DW31" s="548"/>
      <c r="DX31" s="548"/>
      <c r="DY31" s="548"/>
      <c r="DZ31" s="548"/>
      <c r="EA31" s="548"/>
      <c r="EB31" s="548"/>
      <c r="EC31" s="548"/>
      <c r="ED31" s="548"/>
      <c r="EE31" s="548"/>
      <c r="EF31" s="548"/>
      <c r="EG31" s="548"/>
      <c r="EH31" s="548"/>
      <c r="EI31" s="548"/>
      <c r="EJ31" s="548"/>
      <c r="EK31" s="548"/>
      <c r="EL31" s="548"/>
      <c r="EM31" s="548"/>
      <c r="EN31" s="548"/>
      <c r="EO31" s="548"/>
      <c r="EP31" s="548"/>
      <c r="EQ31" s="548"/>
      <c r="ER31" s="548"/>
      <c r="ES31" s="548"/>
      <c r="ET31" s="548"/>
      <c r="EU31" s="548"/>
      <c r="EV31" s="548"/>
      <c r="EW31" s="548"/>
      <c r="EX31" s="548"/>
      <c r="EY31" s="548"/>
      <c r="EZ31" s="548"/>
      <c r="FA31" s="548"/>
      <c r="FB31" s="548"/>
      <c r="FC31" s="548"/>
      <c r="FD31" s="548"/>
      <c r="FE31" s="548"/>
      <c r="FF31" s="548"/>
      <c r="FG31" s="548"/>
      <c r="FH31" s="548"/>
      <c r="FI31" s="548"/>
      <c r="FJ31" s="548"/>
      <c r="FK31" s="548"/>
      <c r="FL31" s="548"/>
      <c r="FM31" s="548"/>
      <c r="FN31" s="548"/>
      <c r="FO31" s="548"/>
      <c r="FP31" s="548"/>
      <c r="FQ31" s="548"/>
      <c r="FR31" s="548"/>
      <c r="FS31" s="548"/>
      <c r="FT31" s="548"/>
      <c r="FU31" s="548"/>
      <c r="FV31" s="548"/>
      <c r="FW31" s="548"/>
      <c r="FX31" s="548"/>
      <c r="FY31" s="548"/>
      <c r="FZ31" s="548"/>
      <c r="GA31" s="548"/>
      <c r="GB31" s="548"/>
      <c r="GC31" s="548"/>
      <c r="GD31" s="548"/>
      <c r="GE31" s="548"/>
      <c r="GF31" s="548"/>
      <c r="GG31" s="548"/>
      <c r="GH31" s="548"/>
      <c r="GI31" s="548"/>
      <c r="GJ31" s="548"/>
      <c r="GK31" s="548"/>
      <c r="GL31" s="548"/>
      <c r="GM31" s="548"/>
      <c r="GN31" s="548"/>
      <c r="GO31" s="548"/>
      <c r="GP31" s="548"/>
      <c r="GQ31" s="548"/>
      <c r="GR31" s="548"/>
      <c r="GS31" s="548"/>
      <c r="GT31" s="548"/>
      <c r="GU31" s="548"/>
      <c r="GV31" s="548"/>
      <c r="GW31" s="548"/>
      <c r="GX31" s="548"/>
      <c r="GY31" s="548"/>
      <c r="GZ31" s="548"/>
      <c r="HA31" s="548"/>
      <c r="HB31" s="548"/>
      <c r="HC31" s="548"/>
      <c r="HD31" s="548"/>
      <c r="HE31" s="548"/>
      <c r="HF31" s="548"/>
      <c r="HG31" s="548"/>
      <c r="HH31" s="548"/>
      <c r="HI31" s="548"/>
      <c r="HJ31" s="548"/>
      <c r="HK31" s="548"/>
      <c r="HL31" s="548"/>
      <c r="HM31" s="548"/>
      <c r="HN31" s="548"/>
      <c r="HO31" s="548"/>
      <c r="HP31" s="548"/>
      <c r="HQ31" s="548"/>
      <c r="HR31" s="548"/>
      <c r="HS31" s="548"/>
      <c r="HT31" s="548"/>
      <c r="HU31" s="548"/>
      <c r="HV31" s="548"/>
      <c r="HW31" s="548"/>
      <c r="HX31" s="548"/>
      <c r="HY31" s="548"/>
      <c r="HZ31" s="548"/>
      <c r="IA31" s="548"/>
      <c r="IB31" s="548"/>
      <c r="IC31" s="548"/>
      <c r="ID31" s="548"/>
      <c r="IE31" s="548"/>
    </row>
    <row r="32" spans="1:239" s="547" customFormat="1">
      <c r="A32" s="986">
        <f t="shared" si="2"/>
        <v>6</v>
      </c>
      <c r="B32" s="995" t="s">
        <v>684</v>
      </c>
      <c r="C32" s="983" t="s">
        <v>1718</v>
      </c>
      <c r="D32" s="680" t="s">
        <v>685</v>
      </c>
      <c r="E32" s="1069" t="s">
        <v>612</v>
      </c>
      <c r="F32" s="1000">
        <v>45513</v>
      </c>
      <c r="G32" s="983" t="s">
        <v>1717</v>
      </c>
      <c r="H32" s="1111">
        <v>168036.34</v>
      </c>
      <c r="I32" s="1301"/>
      <c r="J32" s="556"/>
      <c r="K32" s="548"/>
      <c r="L32" s="548"/>
      <c r="M32" s="548"/>
      <c r="N32" s="548"/>
      <c r="O32" s="548"/>
      <c r="P32" s="548"/>
      <c r="Q32" s="548"/>
      <c r="R32" s="548"/>
      <c r="S32" s="548"/>
      <c r="T32" s="548"/>
      <c r="U32" s="548"/>
      <c r="V32" s="548"/>
      <c r="W32" s="548"/>
      <c r="X32" s="548"/>
      <c r="Y32" s="548"/>
      <c r="Z32" s="548"/>
      <c r="AA32" s="548"/>
      <c r="AB32" s="548"/>
      <c r="AC32" s="548"/>
      <c r="AD32" s="548"/>
      <c r="AE32" s="548"/>
      <c r="AF32" s="548"/>
      <c r="AG32" s="548"/>
      <c r="AH32" s="548"/>
      <c r="AI32" s="548"/>
      <c r="AJ32" s="548"/>
      <c r="AK32" s="548"/>
      <c r="AL32" s="548"/>
      <c r="AM32" s="548"/>
      <c r="AN32" s="548"/>
      <c r="AO32" s="548"/>
      <c r="AP32" s="548"/>
      <c r="AQ32" s="548"/>
      <c r="AR32" s="548"/>
      <c r="AS32" s="548"/>
      <c r="AT32" s="548"/>
      <c r="AU32" s="548"/>
      <c r="AV32" s="548"/>
      <c r="AW32" s="548"/>
      <c r="AX32" s="548"/>
      <c r="AY32" s="548"/>
      <c r="AZ32" s="548"/>
      <c r="BA32" s="548"/>
      <c r="BB32" s="548"/>
      <c r="BC32" s="548"/>
      <c r="BD32" s="548"/>
      <c r="BE32" s="548"/>
      <c r="BF32" s="548"/>
      <c r="BG32" s="548"/>
      <c r="BH32" s="548"/>
      <c r="BI32" s="548"/>
      <c r="BJ32" s="548"/>
      <c r="BK32" s="548"/>
      <c r="BL32" s="548"/>
      <c r="BM32" s="548"/>
      <c r="BN32" s="548"/>
      <c r="BO32" s="548"/>
      <c r="BP32" s="548"/>
      <c r="BQ32" s="548"/>
      <c r="BR32" s="548"/>
      <c r="BS32" s="548"/>
      <c r="BT32" s="548"/>
      <c r="BU32" s="548"/>
      <c r="BV32" s="548"/>
      <c r="BW32" s="548"/>
      <c r="BX32" s="548"/>
      <c r="BY32" s="548"/>
      <c r="BZ32" s="548"/>
      <c r="CA32" s="548"/>
      <c r="CB32" s="548"/>
      <c r="CC32" s="548"/>
      <c r="CD32" s="548"/>
      <c r="CE32" s="548"/>
      <c r="CF32" s="548"/>
      <c r="CG32" s="548"/>
      <c r="CH32" s="548"/>
      <c r="CI32" s="548"/>
      <c r="CJ32" s="548"/>
      <c r="CK32" s="548"/>
      <c r="CL32" s="548"/>
      <c r="CM32" s="548"/>
      <c r="CN32" s="548"/>
      <c r="CO32" s="548"/>
      <c r="CP32" s="548"/>
      <c r="CQ32" s="548"/>
      <c r="CR32" s="548"/>
      <c r="CS32" s="548"/>
      <c r="CT32" s="548"/>
      <c r="CU32" s="548"/>
      <c r="CV32" s="548"/>
      <c r="CW32" s="548"/>
      <c r="CX32" s="548"/>
      <c r="CY32" s="548"/>
      <c r="CZ32" s="548"/>
      <c r="DA32" s="548"/>
      <c r="DB32" s="548"/>
      <c r="DC32" s="548"/>
      <c r="DD32" s="548"/>
      <c r="DE32" s="548"/>
      <c r="DF32" s="548"/>
      <c r="DG32" s="548"/>
      <c r="DH32" s="548"/>
      <c r="DI32" s="548"/>
      <c r="DJ32" s="548"/>
      <c r="DK32" s="548"/>
      <c r="DL32" s="548"/>
      <c r="DM32" s="548"/>
      <c r="DN32" s="548"/>
      <c r="DO32" s="548"/>
      <c r="DP32" s="548"/>
      <c r="DQ32" s="548"/>
      <c r="DR32" s="548"/>
      <c r="DS32" s="548"/>
      <c r="DT32" s="548"/>
      <c r="DU32" s="548"/>
      <c r="DV32" s="548"/>
      <c r="DW32" s="548"/>
      <c r="DX32" s="548"/>
      <c r="DY32" s="548"/>
      <c r="DZ32" s="548"/>
      <c r="EA32" s="548"/>
      <c r="EB32" s="548"/>
      <c r="EC32" s="548"/>
      <c r="ED32" s="548"/>
      <c r="EE32" s="548"/>
      <c r="EF32" s="548"/>
      <c r="EG32" s="548"/>
      <c r="EH32" s="548"/>
      <c r="EI32" s="548"/>
      <c r="EJ32" s="548"/>
      <c r="EK32" s="548"/>
      <c r="EL32" s="548"/>
      <c r="EM32" s="548"/>
      <c r="EN32" s="548"/>
      <c r="EO32" s="548"/>
      <c r="EP32" s="548"/>
      <c r="EQ32" s="548"/>
      <c r="ER32" s="548"/>
      <c r="ES32" s="548"/>
      <c r="ET32" s="548"/>
      <c r="EU32" s="548"/>
      <c r="EV32" s="548"/>
      <c r="EW32" s="548"/>
      <c r="EX32" s="548"/>
      <c r="EY32" s="548"/>
      <c r="EZ32" s="548"/>
      <c r="FA32" s="548"/>
      <c r="FB32" s="548"/>
      <c r="FC32" s="548"/>
      <c r="FD32" s="548"/>
      <c r="FE32" s="548"/>
      <c r="FF32" s="548"/>
      <c r="FG32" s="548"/>
      <c r="FH32" s="548"/>
      <c r="FI32" s="548"/>
      <c r="FJ32" s="548"/>
      <c r="FK32" s="548"/>
      <c r="FL32" s="548"/>
      <c r="FM32" s="548"/>
      <c r="FN32" s="548"/>
      <c r="FO32" s="548"/>
      <c r="FP32" s="548"/>
      <c r="FQ32" s="548"/>
      <c r="FR32" s="548"/>
      <c r="FS32" s="548"/>
      <c r="FT32" s="548"/>
      <c r="FU32" s="548"/>
      <c r="FV32" s="548"/>
      <c r="FW32" s="548"/>
      <c r="FX32" s="548"/>
      <c r="FY32" s="548"/>
      <c r="FZ32" s="548"/>
      <c r="GA32" s="548"/>
      <c r="GB32" s="548"/>
      <c r="GC32" s="548"/>
      <c r="GD32" s="548"/>
      <c r="GE32" s="548"/>
      <c r="GF32" s="548"/>
      <c r="GG32" s="548"/>
      <c r="GH32" s="548"/>
      <c r="GI32" s="548"/>
      <c r="GJ32" s="548"/>
      <c r="GK32" s="548"/>
      <c r="GL32" s="548"/>
      <c r="GM32" s="548"/>
      <c r="GN32" s="548"/>
      <c r="GO32" s="548"/>
      <c r="GP32" s="548"/>
      <c r="GQ32" s="548"/>
      <c r="GR32" s="548"/>
      <c r="GS32" s="548"/>
      <c r="GT32" s="548"/>
      <c r="GU32" s="548"/>
      <c r="GV32" s="548"/>
      <c r="GW32" s="548"/>
      <c r="GX32" s="548"/>
      <c r="GY32" s="548"/>
      <c r="GZ32" s="548"/>
      <c r="HA32" s="548"/>
      <c r="HB32" s="548"/>
      <c r="HC32" s="548"/>
      <c r="HD32" s="548"/>
      <c r="HE32" s="548"/>
      <c r="HF32" s="548"/>
      <c r="HG32" s="548"/>
      <c r="HH32" s="548"/>
      <c r="HI32" s="548"/>
      <c r="HJ32" s="548"/>
      <c r="HK32" s="548"/>
      <c r="HL32" s="548"/>
      <c r="HM32" s="548"/>
      <c r="HN32" s="548"/>
      <c r="HO32" s="548"/>
      <c r="HP32" s="548"/>
      <c r="HQ32" s="548"/>
      <c r="HR32" s="548"/>
      <c r="HS32" s="548"/>
      <c r="HT32" s="548"/>
      <c r="HU32" s="548"/>
      <c r="HV32" s="548"/>
      <c r="HW32" s="548"/>
      <c r="HX32" s="548"/>
      <c r="HY32" s="548"/>
      <c r="HZ32" s="548"/>
      <c r="IA32" s="548"/>
      <c r="IB32" s="548"/>
      <c r="IC32" s="548"/>
      <c r="ID32" s="548"/>
      <c r="IE32" s="548"/>
    </row>
    <row r="33" spans="1:239" s="547" customFormat="1">
      <c r="A33" s="986">
        <f t="shared" si="2"/>
        <v>7</v>
      </c>
      <c r="B33" s="995" t="s">
        <v>684</v>
      </c>
      <c r="C33" s="983" t="s">
        <v>1718</v>
      </c>
      <c r="D33" s="680" t="s">
        <v>685</v>
      </c>
      <c r="E33" s="1069" t="s">
        <v>612</v>
      </c>
      <c r="F33" s="1000">
        <v>45513</v>
      </c>
      <c r="G33" s="983" t="s">
        <v>1717</v>
      </c>
      <c r="H33" s="1111">
        <v>2790916.67</v>
      </c>
      <c r="I33" s="1301"/>
      <c r="J33" s="556"/>
      <c r="K33" s="548"/>
      <c r="L33" s="548"/>
      <c r="M33" s="548"/>
      <c r="N33" s="548"/>
      <c r="O33" s="548"/>
      <c r="P33" s="548"/>
      <c r="Q33" s="548"/>
      <c r="R33" s="548"/>
      <c r="S33" s="548"/>
      <c r="T33" s="548"/>
      <c r="U33" s="548"/>
      <c r="V33" s="548"/>
      <c r="W33" s="548"/>
      <c r="X33" s="548"/>
      <c r="Y33" s="548"/>
      <c r="Z33" s="548"/>
      <c r="AA33" s="548"/>
      <c r="AB33" s="548"/>
      <c r="AC33" s="548"/>
      <c r="AD33" s="548"/>
      <c r="AE33" s="548"/>
      <c r="AF33" s="548"/>
      <c r="AG33" s="548"/>
      <c r="AH33" s="548"/>
      <c r="AI33" s="548"/>
      <c r="AJ33" s="548"/>
      <c r="AK33" s="548"/>
      <c r="AL33" s="548"/>
      <c r="AM33" s="548"/>
      <c r="AN33" s="548"/>
      <c r="AO33" s="548"/>
      <c r="AP33" s="548"/>
      <c r="AQ33" s="548"/>
      <c r="AR33" s="548"/>
      <c r="AS33" s="548"/>
      <c r="AT33" s="548"/>
      <c r="AU33" s="548"/>
      <c r="AV33" s="548"/>
      <c r="AW33" s="548"/>
      <c r="AX33" s="548"/>
      <c r="AY33" s="548"/>
      <c r="AZ33" s="548"/>
      <c r="BA33" s="548"/>
      <c r="BB33" s="548"/>
      <c r="BC33" s="548"/>
      <c r="BD33" s="548"/>
      <c r="BE33" s="548"/>
      <c r="BF33" s="548"/>
      <c r="BG33" s="548"/>
      <c r="BH33" s="548"/>
      <c r="BI33" s="548"/>
      <c r="BJ33" s="548"/>
      <c r="BK33" s="548"/>
      <c r="BL33" s="548"/>
      <c r="BM33" s="548"/>
      <c r="BN33" s="548"/>
      <c r="BO33" s="548"/>
      <c r="BP33" s="548"/>
      <c r="BQ33" s="548"/>
      <c r="BR33" s="548"/>
      <c r="BS33" s="548"/>
      <c r="BT33" s="548"/>
      <c r="BU33" s="548"/>
      <c r="BV33" s="548"/>
      <c r="BW33" s="548"/>
      <c r="BX33" s="548"/>
      <c r="BY33" s="548"/>
      <c r="BZ33" s="548"/>
      <c r="CA33" s="548"/>
      <c r="CB33" s="548"/>
      <c r="CC33" s="548"/>
      <c r="CD33" s="548"/>
      <c r="CE33" s="548"/>
      <c r="CF33" s="548"/>
      <c r="CG33" s="548"/>
      <c r="CH33" s="548"/>
      <c r="CI33" s="548"/>
      <c r="CJ33" s="548"/>
      <c r="CK33" s="548"/>
      <c r="CL33" s="548"/>
      <c r="CM33" s="548"/>
      <c r="CN33" s="548"/>
      <c r="CO33" s="548"/>
      <c r="CP33" s="548"/>
      <c r="CQ33" s="548"/>
      <c r="CR33" s="548"/>
      <c r="CS33" s="548"/>
      <c r="CT33" s="548"/>
      <c r="CU33" s="548"/>
      <c r="CV33" s="548"/>
      <c r="CW33" s="548"/>
      <c r="CX33" s="548"/>
      <c r="CY33" s="548"/>
      <c r="CZ33" s="548"/>
      <c r="DA33" s="548"/>
      <c r="DB33" s="548"/>
      <c r="DC33" s="548"/>
      <c r="DD33" s="548"/>
      <c r="DE33" s="548"/>
      <c r="DF33" s="548"/>
      <c r="DG33" s="548"/>
      <c r="DH33" s="548"/>
      <c r="DI33" s="548"/>
      <c r="DJ33" s="548"/>
      <c r="DK33" s="548"/>
      <c r="DL33" s="548"/>
      <c r="DM33" s="548"/>
      <c r="DN33" s="548"/>
      <c r="DO33" s="548"/>
      <c r="DP33" s="548"/>
      <c r="DQ33" s="548"/>
      <c r="DR33" s="548"/>
      <c r="DS33" s="548"/>
      <c r="DT33" s="548"/>
      <c r="DU33" s="548"/>
      <c r="DV33" s="548"/>
      <c r="DW33" s="548"/>
      <c r="DX33" s="548"/>
      <c r="DY33" s="548"/>
      <c r="DZ33" s="548"/>
      <c r="EA33" s="548"/>
      <c r="EB33" s="548"/>
      <c r="EC33" s="548"/>
      <c r="ED33" s="548"/>
      <c r="EE33" s="548"/>
      <c r="EF33" s="548"/>
      <c r="EG33" s="548"/>
      <c r="EH33" s="548"/>
      <c r="EI33" s="548"/>
      <c r="EJ33" s="548"/>
      <c r="EK33" s="548"/>
      <c r="EL33" s="548"/>
      <c r="EM33" s="548"/>
      <c r="EN33" s="548"/>
      <c r="EO33" s="548"/>
      <c r="EP33" s="548"/>
      <c r="EQ33" s="548"/>
      <c r="ER33" s="548"/>
      <c r="ES33" s="548"/>
      <c r="ET33" s="548"/>
      <c r="EU33" s="548"/>
      <c r="EV33" s="548"/>
      <c r="EW33" s="548"/>
      <c r="EX33" s="548"/>
      <c r="EY33" s="548"/>
      <c r="EZ33" s="548"/>
      <c r="FA33" s="548"/>
      <c r="FB33" s="548"/>
      <c r="FC33" s="548"/>
      <c r="FD33" s="548"/>
      <c r="FE33" s="548"/>
      <c r="FF33" s="548"/>
      <c r="FG33" s="548"/>
      <c r="FH33" s="548"/>
      <c r="FI33" s="548"/>
      <c r="FJ33" s="548"/>
      <c r="FK33" s="548"/>
      <c r="FL33" s="548"/>
      <c r="FM33" s="548"/>
      <c r="FN33" s="548"/>
      <c r="FO33" s="548"/>
      <c r="FP33" s="548"/>
      <c r="FQ33" s="548"/>
      <c r="FR33" s="548"/>
      <c r="FS33" s="548"/>
      <c r="FT33" s="548"/>
      <c r="FU33" s="548"/>
      <c r="FV33" s="548"/>
      <c r="FW33" s="548"/>
      <c r="FX33" s="548"/>
      <c r="FY33" s="548"/>
      <c r="FZ33" s="548"/>
      <c r="GA33" s="548"/>
      <c r="GB33" s="548"/>
      <c r="GC33" s="548"/>
      <c r="GD33" s="548"/>
      <c r="GE33" s="548"/>
      <c r="GF33" s="548"/>
      <c r="GG33" s="548"/>
      <c r="GH33" s="548"/>
      <c r="GI33" s="548"/>
      <c r="GJ33" s="548"/>
      <c r="GK33" s="548"/>
      <c r="GL33" s="548"/>
      <c r="GM33" s="548"/>
      <c r="GN33" s="548"/>
      <c r="GO33" s="548"/>
      <c r="GP33" s="548"/>
      <c r="GQ33" s="548"/>
      <c r="GR33" s="548"/>
      <c r="GS33" s="548"/>
      <c r="GT33" s="548"/>
      <c r="GU33" s="548"/>
      <c r="GV33" s="548"/>
      <c r="GW33" s="548"/>
      <c r="GX33" s="548"/>
      <c r="GY33" s="548"/>
      <c r="GZ33" s="548"/>
      <c r="HA33" s="548"/>
      <c r="HB33" s="548"/>
      <c r="HC33" s="548"/>
      <c r="HD33" s="548"/>
      <c r="HE33" s="548"/>
      <c r="HF33" s="548"/>
      <c r="HG33" s="548"/>
      <c r="HH33" s="548"/>
      <c r="HI33" s="548"/>
      <c r="HJ33" s="548"/>
      <c r="HK33" s="548"/>
      <c r="HL33" s="548"/>
      <c r="HM33" s="548"/>
      <c r="HN33" s="548"/>
      <c r="HO33" s="548"/>
      <c r="HP33" s="548"/>
      <c r="HQ33" s="548"/>
      <c r="HR33" s="548"/>
      <c r="HS33" s="548"/>
      <c r="HT33" s="548"/>
      <c r="HU33" s="548"/>
      <c r="HV33" s="548"/>
      <c r="HW33" s="548"/>
      <c r="HX33" s="548"/>
      <c r="HY33" s="548"/>
      <c r="HZ33" s="548"/>
      <c r="IA33" s="548"/>
      <c r="IB33" s="548"/>
      <c r="IC33" s="548"/>
      <c r="ID33" s="548"/>
      <c r="IE33" s="548"/>
    </row>
    <row r="34" spans="1:239" s="547" customFormat="1">
      <c r="A34" s="986">
        <f t="shared" si="2"/>
        <v>8</v>
      </c>
      <c r="B34" s="914" t="s">
        <v>684</v>
      </c>
      <c r="C34" s="983" t="s">
        <v>1718</v>
      </c>
      <c r="D34" s="680" t="s">
        <v>685</v>
      </c>
      <c r="E34" s="1069" t="s">
        <v>612</v>
      </c>
      <c r="F34" s="1000">
        <v>45513</v>
      </c>
      <c r="G34" s="983" t="s">
        <v>1717</v>
      </c>
      <c r="H34" s="1111">
        <v>54527.86</v>
      </c>
      <c r="I34" s="1301"/>
      <c r="J34" s="556"/>
      <c r="K34" s="548"/>
      <c r="L34" s="548"/>
      <c r="M34" s="548"/>
      <c r="N34" s="548"/>
      <c r="O34" s="548"/>
      <c r="P34" s="548"/>
      <c r="Q34" s="548"/>
      <c r="R34" s="548"/>
      <c r="S34" s="548"/>
      <c r="T34" s="548"/>
      <c r="U34" s="548"/>
      <c r="V34" s="548"/>
      <c r="W34" s="548"/>
      <c r="X34" s="548"/>
      <c r="Y34" s="548"/>
      <c r="Z34" s="548"/>
      <c r="AA34" s="548"/>
      <c r="AB34" s="548"/>
      <c r="AC34" s="548"/>
      <c r="AD34" s="548"/>
      <c r="AE34" s="548"/>
      <c r="AF34" s="548"/>
      <c r="AG34" s="548"/>
      <c r="AH34" s="548"/>
      <c r="AI34" s="548"/>
      <c r="AJ34" s="548"/>
      <c r="AK34" s="548"/>
      <c r="AL34" s="548"/>
      <c r="AM34" s="548"/>
      <c r="AN34" s="548"/>
      <c r="AO34" s="548"/>
      <c r="AP34" s="548"/>
      <c r="AQ34" s="548"/>
      <c r="AR34" s="548"/>
      <c r="AS34" s="548"/>
      <c r="AT34" s="548"/>
      <c r="AU34" s="548"/>
      <c r="AV34" s="548"/>
      <c r="AW34" s="548"/>
      <c r="AX34" s="548"/>
      <c r="AY34" s="548"/>
      <c r="AZ34" s="548"/>
      <c r="BA34" s="548"/>
      <c r="BB34" s="548"/>
      <c r="BC34" s="548"/>
      <c r="BD34" s="548"/>
      <c r="BE34" s="548"/>
      <c r="BF34" s="548"/>
      <c r="BG34" s="548"/>
      <c r="BH34" s="548"/>
      <c r="BI34" s="548"/>
      <c r="BJ34" s="548"/>
      <c r="BK34" s="548"/>
      <c r="BL34" s="548"/>
      <c r="BM34" s="548"/>
      <c r="BN34" s="548"/>
      <c r="BO34" s="548"/>
      <c r="BP34" s="548"/>
      <c r="BQ34" s="548"/>
      <c r="BR34" s="548"/>
      <c r="BS34" s="548"/>
      <c r="BT34" s="548"/>
      <c r="BU34" s="548"/>
      <c r="BV34" s="548"/>
      <c r="BW34" s="548"/>
      <c r="BX34" s="548"/>
      <c r="BY34" s="548"/>
      <c r="BZ34" s="548"/>
      <c r="CA34" s="548"/>
      <c r="CB34" s="548"/>
      <c r="CC34" s="548"/>
      <c r="CD34" s="548"/>
      <c r="CE34" s="548"/>
      <c r="CF34" s="548"/>
      <c r="CG34" s="548"/>
      <c r="CH34" s="548"/>
      <c r="CI34" s="548"/>
      <c r="CJ34" s="548"/>
      <c r="CK34" s="548"/>
      <c r="CL34" s="548"/>
      <c r="CM34" s="548"/>
      <c r="CN34" s="548"/>
      <c r="CO34" s="548"/>
      <c r="CP34" s="548"/>
      <c r="CQ34" s="548"/>
      <c r="CR34" s="548"/>
      <c r="CS34" s="548"/>
      <c r="CT34" s="548"/>
      <c r="CU34" s="548"/>
      <c r="CV34" s="548"/>
      <c r="CW34" s="548"/>
      <c r="CX34" s="548"/>
      <c r="CY34" s="548"/>
      <c r="CZ34" s="548"/>
      <c r="DA34" s="548"/>
      <c r="DB34" s="548"/>
      <c r="DC34" s="548"/>
      <c r="DD34" s="548"/>
      <c r="DE34" s="548"/>
      <c r="DF34" s="548"/>
      <c r="DG34" s="548"/>
      <c r="DH34" s="548"/>
      <c r="DI34" s="548"/>
      <c r="DJ34" s="548"/>
      <c r="DK34" s="548"/>
      <c r="DL34" s="548"/>
      <c r="DM34" s="548"/>
      <c r="DN34" s="548"/>
      <c r="DO34" s="548"/>
      <c r="DP34" s="548"/>
      <c r="DQ34" s="548"/>
      <c r="DR34" s="548"/>
      <c r="DS34" s="548"/>
      <c r="DT34" s="548"/>
      <c r="DU34" s="548"/>
      <c r="DV34" s="548"/>
      <c r="DW34" s="548"/>
      <c r="DX34" s="548"/>
      <c r="DY34" s="548"/>
      <c r="DZ34" s="548"/>
      <c r="EA34" s="548"/>
      <c r="EB34" s="548"/>
      <c r="EC34" s="548"/>
      <c r="ED34" s="548"/>
      <c r="EE34" s="548"/>
      <c r="EF34" s="548"/>
      <c r="EG34" s="548"/>
      <c r="EH34" s="548"/>
      <c r="EI34" s="548"/>
      <c r="EJ34" s="548"/>
      <c r="EK34" s="548"/>
      <c r="EL34" s="548"/>
      <c r="EM34" s="548"/>
      <c r="EN34" s="548"/>
      <c r="EO34" s="548"/>
      <c r="EP34" s="548"/>
      <c r="EQ34" s="548"/>
      <c r="ER34" s="548"/>
      <c r="ES34" s="548"/>
      <c r="ET34" s="548"/>
      <c r="EU34" s="548"/>
      <c r="EV34" s="548"/>
      <c r="EW34" s="548"/>
      <c r="EX34" s="548"/>
      <c r="EY34" s="548"/>
      <c r="EZ34" s="548"/>
      <c r="FA34" s="548"/>
      <c r="FB34" s="548"/>
      <c r="FC34" s="548"/>
      <c r="FD34" s="548"/>
      <c r="FE34" s="548"/>
      <c r="FF34" s="548"/>
      <c r="FG34" s="548"/>
      <c r="FH34" s="548"/>
      <c r="FI34" s="548"/>
      <c r="FJ34" s="548"/>
      <c r="FK34" s="548"/>
      <c r="FL34" s="548"/>
      <c r="FM34" s="548"/>
      <c r="FN34" s="548"/>
      <c r="FO34" s="548"/>
      <c r="FP34" s="548"/>
      <c r="FQ34" s="548"/>
      <c r="FR34" s="548"/>
      <c r="FS34" s="548"/>
      <c r="FT34" s="548"/>
      <c r="FU34" s="548"/>
      <c r="FV34" s="548"/>
      <c r="FW34" s="548"/>
      <c r="FX34" s="548"/>
      <c r="FY34" s="548"/>
      <c r="FZ34" s="548"/>
      <c r="GA34" s="548"/>
      <c r="GB34" s="548"/>
      <c r="GC34" s="548"/>
      <c r="GD34" s="548"/>
      <c r="GE34" s="548"/>
      <c r="GF34" s="548"/>
      <c r="GG34" s="548"/>
      <c r="GH34" s="548"/>
      <c r="GI34" s="548"/>
      <c r="GJ34" s="548"/>
      <c r="GK34" s="548"/>
      <c r="GL34" s="548"/>
      <c r="GM34" s="548"/>
      <c r="GN34" s="548"/>
      <c r="GO34" s="548"/>
      <c r="GP34" s="548"/>
      <c r="GQ34" s="548"/>
      <c r="GR34" s="548"/>
      <c r="GS34" s="548"/>
      <c r="GT34" s="548"/>
      <c r="GU34" s="548"/>
      <c r="GV34" s="548"/>
      <c r="GW34" s="548"/>
      <c r="GX34" s="548"/>
      <c r="GY34" s="548"/>
      <c r="GZ34" s="548"/>
      <c r="HA34" s="548"/>
      <c r="HB34" s="548"/>
      <c r="HC34" s="548"/>
      <c r="HD34" s="548"/>
      <c r="HE34" s="548"/>
      <c r="HF34" s="548"/>
      <c r="HG34" s="548"/>
      <c r="HH34" s="548"/>
      <c r="HI34" s="548"/>
      <c r="HJ34" s="548"/>
      <c r="HK34" s="548"/>
      <c r="HL34" s="548"/>
      <c r="HM34" s="548"/>
      <c r="HN34" s="548"/>
      <c r="HO34" s="548"/>
      <c r="HP34" s="548"/>
      <c r="HQ34" s="548"/>
      <c r="HR34" s="548"/>
      <c r="HS34" s="548"/>
      <c r="HT34" s="548"/>
      <c r="HU34" s="548"/>
      <c r="HV34" s="548"/>
      <c r="HW34" s="548"/>
      <c r="HX34" s="548"/>
      <c r="HY34" s="548"/>
      <c r="HZ34" s="548"/>
      <c r="IA34" s="548"/>
      <c r="IB34" s="548"/>
      <c r="IC34" s="548"/>
      <c r="ID34" s="548"/>
      <c r="IE34" s="548"/>
    </row>
    <row r="35" spans="1:239" s="547" customFormat="1">
      <c r="A35" s="986">
        <f t="shared" si="2"/>
        <v>9</v>
      </c>
      <c r="B35" s="995" t="s">
        <v>684</v>
      </c>
      <c r="C35" s="983" t="s">
        <v>1718</v>
      </c>
      <c r="D35" s="680" t="s">
        <v>685</v>
      </c>
      <c r="E35" s="1069" t="s">
        <v>612</v>
      </c>
      <c r="F35" s="1000">
        <v>45538</v>
      </c>
      <c r="G35" s="983" t="s">
        <v>2493</v>
      </c>
      <c r="H35" s="1111">
        <v>89250.79</v>
      </c>
      <c r="I35" s="1301"/>
      <c r="J35" s="556"/>
      <c r="K35" s="548"/>
      <c r="L35" s="548"/>
      <c r="M35" s="548"/>
      <c r="N35" s="548"/>
      <c r="O35" s="548"/>
      <c r="P35" s="548"/>
      <c r="Q35" s="548"/>
      <c r="R35" s="548"/>
      <c r="S35" s="548"/>
      <c r="T35" s="548"/>
      <c r="U35" s="548"/>
      <c r="V35" s="548"/>
      <c r="W35" s="548"/>
      <c r="X35" s="548"/>
      <c r="Y35" s="548"/>
      <c r="Z35" s="548"/>
      <c r="AA35" s="548"/>
      <c r="AB35" s="548"/>
      <c r="AC35" s="548"/>
      <c r="AD35" s="548"/>
      <c r="AE35" s="548"/>
      <c r="AF35" s="548"/>
      <c r="AG35" s="548"/>
      <c r="AH35" s="548"/>
      <c r="AI35" s="548"/>
      <c r="AJ35" s="548"/>
      <c r="AK35" s="548"/>
      <c r="AL35" s="548"/>
      <c r="AM35" s="548"/>
      <c r="AN35" s="548"/>
      <c r="AO35" s="548"/>
      <c r="AP35" s="548"/>
      <c r="AQ35" s="548"/>
      <c r="AR35" s="548"/>
      <c r="AS35" s="548"/>
      <c r="AT35" s="548"/>
      <c r="AU35" s="548"/>
      <c r="AV35" s="548"/>
      <c r="AW35" s="548"/>
      <c r="AX35" s="548"/>
      <c r="AY35" s="548"/>
      <c r="AZ35" s="548"/>
      <c r="BA35" s="548"/>
      <c r="BB35" s="548"/>
      <c r="BC35" s="548"/>
      <c r="BD35" s="548"/>
      <c r="BE35" s="548"/>
      <c r="BF35" s="548"/>
      <c r="BG35" s="548"/>
      <c r="BH35" s="548"/>
      <c r="BI35" s="548"/>
      <c r="BJ35" s="548"/>
      <c r="BK35" s="548"/>
      <c r="BL35" s="548"/>
      <c r="BM35" s="548"/>
      <c r="BN35" s="548"/>
      <c r="BO35" s="548"/>
      <c r="BP35" s="548"/>
      <c r="BQ35" s="548"/>
      <c r="BR35" s="548"/>
      <c r="BS35" s="548"/>
      <c r="BT35" s="548"/>
      <c r="BU35" s="548"/>
      <c r="BV35" s="548"/>
      <c r="BW35" s="548"/>
      <c r="BX35" s="548"/>
      <c r="BY35" s="548"/>
      <c r="BZ35" s="548"/>
      <c r="CA35" s="548"/>
      <c r="CB35" s="548"/>
      <c r="CC35" s="548"/>
      <c r="CD35" s="548"/>
      <c r="CE35" s="548"/>
      <c r="CF35" s="548"/>
      <c r="CG35" s="548"/>
      <c r="CH35" s="548"/>
      <c r="CI35" s="548"/>
      <c r="CJ35" s="548"/>
      <c r="CK35" s="548"/>
      <c r="CL35" s="548"/>
      <c r="CM35" s="548"/>
      <c r="CN35" s="548"/>
      <c r="CO35" s="548"/>
      <c r="CP35" s="548"/>
      <c r="CQ35" s="548"/>
      <c r="CR35" s="548"/>
      <c r="CS35" s="548"/>
      <c r="CT35" s="548"/>
      <c r="CU35" s="548"/>
      <c r="CV35" s="548"/>
      <c r="CW35" s="548"/>
      <c r="CX35" s="548"/>
      <c r="CY35" s="548"/>
      <c r="CZ35" s="548"/>
      <c r="DA35" s="548"/>
      <c r="DB35" s="548"/>
      <c r="DC35" s="548"/>
      <c r="DD35" s="548"/>
      <c r="DE35" s="548"/>
      <c r="DF35" s="548"/>
      <c r="DG35" s="548"/>
      <c r="DH35" s="548"/>
      <c r="DI35" s="548"/>
      <c r="DJ35" s="548"/>
      <c r="DK35" s="548"/>
      <c r="DL35" s="548"/>
      <c r="DM35" s="548"/>
      <c r="DN35" s="548"/>
      <c r="DO35" s="548"/>
      <c r="DP35" s="548"/>
      <c r="DQ35" s="548"/>
      <c r="DR35" s="548"/>
      <c r="DS35" s="548"/>
      <c r="DT35" s="548"/>
      <c r="DU35" s="548"/>
      <c r="DV35" s="548"/>
      <c r="DW35" s="548"/>
      <c r="DX35" s="548"/>
      <c r="DY35" s="548"/>
      <c r="DZ35" s="548"/>
      <c r="EA35" s="548"/>
      <c r="EB35" s="548"/>
      <c r="EC35" s="548"/>
      <c r="ED35" s="548"/>
      <c r="EE35" s="548"/>
      <c r="EF35" s="548"/>
      <c r="EG35" s="548"/>
      <c r="EH35" s="548"/>
      <c r="EI35" s="548"/>
      <c r="EJ35" s="548"/>
      <c r="EK35" s="548"/>
      <c r="EL35" s="548"/>
      <c r="EM35" s="548"/>
      <c r="EN35" s="548"/>
      <c r="EO35" s="548"/>
      <c r="EP35" s="548"/>
      <c r="EQ35" s="548"/>
      <c r="ER35" s="548"/>
      <c r="ES35" s="548"/>
      <c r="ET35" s="548"/>
      <c r="EU35" s="548"/>
      <c r="EV35" s="548"/>
      <c r="EW35" s="548"/>
      <c r="EX35" s="548"/>
      <c r="EY35" s="548"/>
      <c r="EZ35" s="548"/>
      <c r="FA35" s="548"/>
      <c r="FB35" s="548"/>
      <c r="FC35" s="548"/>
      <c r="FD35" s="548"/>
      <c r="FE35" s="548"/>
      <c r="FF35" s="548"/>
      <c r="FG35" s="548"/>
      <c r="FH35" s="548"/>
      <c r="FI35" s="548"/>
      <c r="FJ35" s="548"/>
      <c r="FK35" s="548"/>
      <c r="FL35" s="548"/>
      <c r="FM35" s="548"/>
      <c r="FN35" s="548"/>
      <c r="FO35" s="548"/>
      <c r="FP35" s="548"/>
      <c r="FQ35" s="548"/>
      <c r="FR35" s="548"/>
      <c r="FS35" s="548"/>
      <c r="FT35" s="548"/>
      <c r="FU35" s="548"/>
      <c r="FV35" s="548"/>
      <c r="FW35" s="548"/>
      <c r="FX35" s="548"/>
      <c r="FY35" s="548"/>
      <c r="FZ35" s="548"/>
      <c r="GA35" s="548"/>
      <c r="GB35" s="548"/>
      <c r="GC35" s="548"/>
      <c r="GD35" s="548"/>
      <c r="GE35" s="548"/>
      <c r="GF35" s="548"/>
      <c r="GG35" s="548"/>
      <c r="GH35" s="548"/>
      <c r="GI35" s="548"/>
      <c r="GJ35" s="548"/>
      <c r="GK35" s="548"/>
      <c r="GL35" s="548"/>
      <c r="GM35" s="548"/>
      <c r="GN35" s="548"/>
      <c r="GO35" s="548"/>
      <c r="GP35" s="548"/>
      <c r="GQ35" s="548"/>
      <c r="GR35" s="548"/>
      <c r="GS35" s="548"/>
      <c r="GT35" s="548"/>
      <c r="GU35" s="548"/>
      <c r="GV35" s="548"/>
      <c r="GW35" s="548"/>
      <c r="GX35" s="548"/>
      <c r="GY35" s="548"/>
      <c r="GZ35" s="548"/>
      <c r="HA35" s="548"/>
      <c r="HB35" s="548"/>
      <c r="HC35" s="548"/>
      <c r="HD35" s="548"/>
      <c r="HE35" s="548"/>
      <c r="HF35" s="548"/>
      <c r="HG35" s="548"/>
      <c r="HH35" s="548"/>
      <c r="HI35" s="548"/>
      <c r="HJ35" s="548"/>
      <c r="HK35" s="548"/>
      <c r="HL35" s="548"/>
      <c r="HM35" s="548"/>
      <c r="HN35" s="548"/>
      <c r="HO35" s="548"/>
      <c r="HP35" s="548"/>
      <c r="HQ35" s="548"/>
      <c r="HR35" s="548"/>
      <c r="HS35" s="548"/>
      <c r="HT35" s="548"/>
      <c r="HU35" s="548"/>
      <c r="HV35" s="548"/>
      <c r="HW35" s="548"/>
      <c r="HX35" s="548"/>
      <c r="HY35" s="548"/>
      <c r="HZ35" s="548"/>
      <c r="IA35" s="548"/>
      <c r="IB35" s="548"/>
      <c r="IC35" s="548"/>
      <c r="ID35" s="548"/>
      <c r="IE35" s="548"/>
    </row>
    <row r="36" spans="1:239" s="547" customFormat="1">
      <c r="A36" s="986">
        <f t="shared" si="2"/>
        <v>10</v>
      </c>
      <c r="B36" s="995" t="s">
        <v>684</v>
      </c>
      <c r="C36" s="983" t="s">
        <v>1718</v>
      </c>
      <c r="D36" s="680" t="s">
        <v>685</v>
      </c>
      <c r="E36" s="1069" t="s">
        <v>612</v>
      </c>
      <c r="F36" s="1000">
        <v>45539</v>
      </c>
      <c r="G36" s="983" t="s">
        <v>2494</v>
      </c>
      <c r="H36" s="1111">
        <v>3600393.41</v>
      </c>
      <c r="I36" s="1301"/>
      <c r="J36" s="556"/>
      <c r="K36" s="548"/>
      <c r="L36" s="548"/>
      <c r="M36" s="548"/>
      <c r="N36" s="548"/>
      <c r="O36" s="548"/>
      <c r="P36" s="548"/>
      <c r="Q36" s="548"/>
      <c r="R36" s="548"/>
      <c r="S36" s="548"/>
      <c r="T36" s="548"/>
      <c r="U36" s="548"/>
      <c r="V36" s="548"/>
      <c r="W36" s="548"/>
      <c r="X36" s="548"/>
      <c r="Y36" s="548"/>
      <c r="Z36" s="548"/>
      <c r="AA36" s="548"/>
      <c r="AB36" s="548"/>
      <c r="AC36" s="548"/>
      <c r="AD36" s="548"/>
      <c r="AE36" s="548"/>
      <c r="AF36" s="548"/>
      <c r="AG36" s="548"/>
      <c r="AH36" s="548"/>
      <c r="AI36" s="548"/>
      <c r="AJ36" s="548"/>
      <c r="AK36" s="548"/>
      <c r="AL36" s="548"/>
      <c r="AM36" s="548"/>
      <c r="AN36" s="548"/>
      <c r="AO36" s="548"/>
      <c r="AP36" s="548"/>
      <c r="AQ36" s="548"/>
      <c r="AR36" s="548"/>
      <c r="AS36" s="548"/>
      <c r="AT36" s="548"/>
      <c r="AU36" s="548"/>
      <c r="AV36" s="548"/>
      <c r="AW36" s="548"/>
      <c r="AX36" s="548"/>
      <c r="AY36" s="548"/>
      <c r="AZ36" s="548"/>
      <c r="BA36" s="548"/>
      <c r="BB36" s="548"/>
      <c r="BC36" s="548"/>
      <c r="BD36" s="548"/>
      <c r="BE36" s="548"/>
      <c r="BF36" s="548"/>
      <c r="BG36" s="548"/>
      <c r="BH36" s="548"/>
      <c r="BI36" s="548"/>
      <c r="BJ36" s="548"/>
      <c r="BK36" s="548"/>
      <c r="BL36" s="548"/>
      <c r="BM36" s="548"/>
      <c r="BN36" s="548"/>
      <c r="BO36" s="548"/>
      <c r="BP36" s="548"/>
      <c r="BQ36" s="548"/>
      <c r="BR36" s="548"/>
      <c r="BS36" s="548"/>
      <c r="BT36" s="548"/>
      <c r="BU36" s="548"/>
      <c r="BV36" s="548"/>
      <c r="BW36" s="548"/>
      <c r="BX36" s="548"/>
      <c r="BY36" s="548"/>
      <c r="BZ36" s="548"/>
      <c r="CA36" s="548"/>
      <c r="CB36" s="548"/>
      <c r="CC36" s="548"/>
      <c r="CD36" s="548"/>
      <c r="CE36" s="548"/>
      <c r="CF36" s="548"/>
      <c r="CG36" s="548"/>
      <c r="CH36" s="548"/>
      <c r="CI36" s="548"/>
      <c r="CJ36" s="548"/>
      <c r="CK36" s="548"/>
      <c r="CL36" s="548"/>
      <c r="CM36" s="548"/>
      <c r="CN36" s="548"/>
      <c r="CO36" s="548"/>
      <c r="CP36" s="548"/>
      <c r="CQ36" s="548"/>
      <c r="CR36" s="548"/>
      <c r="CS36" s="548"/>
      <c r="CT36" s="548"/>
      <c r="CU36" s="548"/>
      <c r="CV36" s="548"/>
      <c r="CW36" s="548"/>
      <c r="CX36" s="548"/>
      <c r="CY36" s="548"/>
      <c r="CZ36" s="548"/>
      <c r="DA36" s="548"/>
      <c r="DB36" s="548"/>
      <c r="DC36" s="548"/>
      <c r="DD36" s="548"/>
      <c r="DE36" s="548"/>
      <c r="DF36" s="548"/>
      <c r="DG36" s="548"/>
      <c r="DH36" s="548"/>
      <c r="DI36" s="548"/>
      <c r="DJ36" s="548"/>
      <c r="DK36" s="548"/>
      <c r="DL36" s="548"/>
      <c r="DM36" s="548"/>
      <c r="DN36" s="548"/>
      <c r="DO36" s="548"/>
      <c r="DP36" s="548"/>
      <c r="DQ36" s="548"/>
      <c r="DR36" s="548"/>
      <c r="DS36" s="548"/>
      <c r="DT36" s="548"/>
      <c r="DU36" s="548"/>
      <c r="DV36" s="548"/>
      <c r="DW36" s="548"/>
      <c r="DX36" s="548"/>
      <c r="DY36" s="548"/>
      <c r="DZ36" s="548"/>
      <c r="EA36" s="548"/>
      <c r="EB36" s="548"/>
      <c r="EC36" s="548"/>
      <c r="ED36" s="548"/>
      <c r="EE36" s="548"/>
      <c r="EF36" s="548"/>
      <c r="EG36" s="548"/>
      <c r="EH36" s="548"/>
      <c r="EI36" s="548"/>
      <c r="EJ36" s="548"/>
      <c r="EK36" s="548"/>
      <c r="EL36" s="548"/>
      <c r="EM36" s="548"/>
      <c r="EN36" s="548"/>
      <c r="EO36" s="548"/>
      <c r="EP36" s="548"/>
      <c r="EQ36" s="548"/>
      <c r="ER36" s="548"/>
      <c r="ES36" s="548"/>
      <c r="ET36" s="548"/>
      <c r="EU36" s="548"/>
      <c r="EV36" s="548"/>
      <c r="EW36" s="548"/>
      <c r="EX36" s="548"/>
      <c r="EY36" s="548"/>
      <c r="EZ36" s="548"/>
      <c r="FA36" s="548"/>
      <c r="FB36" s="548"/>
      <c r="FC36" s="548"/>
      <c r="FD36" s="548"/>
      <c r="FE36" s="548"/>
      <c r="FF36" s="548"/>
      <c r="FG36" s="548"/>
      <c r="FH36" s="548"/>
      <c r="FI36" s="548"/>
      <c r="FJ36" s="548"/>
      <c r="FK36" s="548"/>
      <c r="FL36" s="548"/>
      <c r="FM36" s="548"/>
      <c r="FN36" s="548"/>
      <c r="FO36" s="548"/>
      <c r="FP36" s="548"/>
      <c r="FQ36" s="548"/>
      <c r="FR36" s="548"/>
      <c r="FS36" s="548"/>
      <c r="FT36" s="548"/>
      <c r="FU36" s="548"/>
      <c r="FV36" s="548"/>
      <c r="FW36" s="548"/>
      <c r="FX36" s="548"/>
      <c r="FY36" s="548"/>
      <c r="FZ36" s="548"/>
      <c r="GA36" s="548"/>
      <c r="GB36" s="548"/>
      <c r="GC36" s="548"/>
      <c r="GD36" s="548"/>
      <c r="GE36" s="548"/>
      <c r="GF36" s="548"/>
      <c r="GG36" s="548"/>
      <c r="GH36" s="548"/>
      <c r="GI36" s="548"/>
      <c r="GJ36" s="548"/>
      <c r="GK36" s="548"/>
      <c r="GL36" s="548"/>
      <c r="GM36" s="548"/>
      <c r="GN36" s="548"/>
      <c r="GO36" s="548"/>
      <c r="GP36" s="548"/>
      <c r="GQ36" s="548"/>
      <c r="GR36" s="548"/>
      <c r="GS36" s="548"/>
      <c r="GT36" s="548"/>
      <c r="GU36" s="548"/>
      <c r="GV36" s="548"/>
      <c r="GW36" s="548"/>
      <c r="GX36" s="548"/>
      <c r="GY36" s="548"/>
      <c r="GZ36" s="548"/>
      <c r="HA36" s="548"/>
      <c r="HB36" s="548"/>
      <c r="HC36" s="548"/>
      <c r="HD36" s="548"/>
      <c r="HE36" s="548"/>
      <c r="HF36" s="548"/>
      <c r="HG36" s="548"/>
      <c r="HH36" s="548"/>
      <c r="HI36" s="548"/>
      <c r="HJ36" s="548"/>
      <c r="HK36" s="548"/>
      <c r="HL36" s="548"/>
      <c r="HM36" s="548"/>
      <c r="HN36" s="548"/>
      <c r="HO36" s="548"/>
      <c r="HP36" s="548"/>
      <c r="HQ36" s="548"/>
      <c r="HR36" s="548"/>
      <c r="HS36" s="548"/>
      <c r="HT36" s="548"/>
      <c r="HU36" s="548"/>
      <c r="HV36" s="548"/>
      <c r="HW36" s="548"/>
      <c r="HX36" s="548"/>
      <c r="HY36" s="548"/>
      <c r="HZ36" s="548"/>
      <c r="IA36" s="548"/>
      <c r="IB36" s="548"/>
      <c r="IC36" s="548"/>
      <c r="ID36" s="548"/>
      <c r="IE36" s="548"/>
    </row>
    <row r="37" spans="1:239" s="547" customFormat="1">
      <c r="A37" s="986">
        <f t="shared" si="2"/>
        <v>11</v>
      </c>
      <c r="B37" s="995" t="s">
        <v>684</v>
      </c>
      <c r="C37" s="983" t="s">
        <v>1718</v>
      </c>
      <c r="D37" s="680" t="s">
        <v>685</v>
      </c>
      <c r="E37" s="1069" t="s">
        <v>612</v>
      </c>
      <c r="F37" s="1000">
        <v>45540</v>
      </c>
      <c r="G37" s="983" t="s">
        <v>2495</v>
      </c>
      <c r="H37" s="1111">
        <v>5136620.5</v>
      </c>
      <c r="I37" s="1301"/>
      <c r="J37" s="556"/>
      <c r="K37" s="548"/>
      <c r="L37" s="548"/>
      <c r="M37" s="548"/>
      <c r="N37" s="548"/>
      <c r="O37" s="548"/>
      <c r="P37" s="548"/>
      <c r="Q37" s="548"/>
      <c r="R37" s="548"/>
      <c r="S37" s="548"/>
      <c r="T37" s="548"/>
      <c r="U37" s="548"/>
      <c r="V37" s="548"/>
      <c r="W37" s="548"/>
      <c r="X37" s="548"/>
      <c r="Y37" s="548"/>
      <c r="Z37" s="548"/>
      <c r="AA37" s="548"/>
      <c r="AB37" s="548"/>
      <c r="AC37" s="548"/>
      <c r="AD37" s="548"/>
      <c r="AE37" s="548"/>
      <c r="AF37" s="548"/>
      <c r="AG37" s="548"/>
      <c r="AH37" s="548"/>
      <c r="AI37" s="548"/>
      <c r="AJ37" s="548"/>
      <c r="AK37" s="548"/>
      <c r="AL37" s="548"/>
      <c r="AM37" s="548"/>
      <c r="AN37" s="548"/>
      <c r="AO37" s="548"/>
      <c r="AP37" s="548"/>
      <c r="AQ37" s="548"/>
      <c r="AR37" s="548"/>
      <c r="AS37" s="548"/>
      <c r="AT37" s="548"/>
      <c r="AU37" s="548"/>
      <c r="AV37" s="548"/>
      <c r="AW37" s="548"/>
      <c r="AX37" s="548"/>
      <c r="AY37" s="548"/>
      <c r="AZ37" s="548"/>
      <c r="BA37" s="548"/>
      <c r="BB37" s="548"/>
      <c r="BC37" s="548"/>
      <c r="BD37" s="548"/>
      <c r="BE37" s="548"/>
      <c r="BF37" s="548"/>
      <c r="BG37" s="548"/>
      <c r="BH37" s="548"/>
      <c r="BI37" s="548"/>
      <c r="BJ37" s="548"/>
      <c r="BK37" s="548"/>
      <c r="BL37" s="548"/>
      <c r="BM37" s="548"/>
      <c r="BN37" s="548"/>
      <c r="BO37" s="548"/>
      <c r="BP37" s="548"/>
      <c r="BQ37" s="548"/>
      <c r="BR37" s="548"/>
      <c r="BS37" s="548"/>
      <c r="BT37" s="548"/>
      <c r="BU37" s="548"/>
      <c r="BV37" s="548"/>
      <c r="BW37" s="548"/>
      <c r="BX37" s="548"/>
      <c r="BY37" s="548"/>
      <c r="BZ37" s="548"/>
      <c r="CA37" s="548"/>
      <c r="CB37" s="548"/>
      <c r="CC37" s="548"/>
      <c r="CD37" s="548"/>
      <c r="CE37" s="548"/>
      <c r="CF37" s="548"/>
      <c r="CG37" s="548"/>
      <c r="CH37" s="548"/>
      <c r="CI37" s="548"/>
      <c r="CJ37" s="548"/>
      <c r="CK37" s="548"/>
      <c r="CL37" s="548"/>
      <c r="CM37" s="548"/>
      <c r="CN37" s="548"/>
      <c r="CO37" s="548"/>
      <c r="CP37" s="548"/>
      <c r="CQ37" s="548"/>
      <c r="CR37" s="548"/>
      <c r="CS37" s="548"/>
      <c r="CT37" s="548"/>
      <c r="CU37" s="548"/>
      <c r="CV37" s="548"/>
      <c r="CW37" s="548"/>
      <c r="CX37" s="548"/>
      <c r="CY37" s="548"/>
      <c r="CZ37" s="548"/>
      <c r="DA37" s="548"/>
      <c r="DB37" s="548"/>
      <c r="DC37" s="548"/>
      <c r="DD37" s="548"/>
      <c r="DE37" s="548"/>
      <c r="DF37" s="548"/>
      <c r="DG37" s="548"/>
      <c r="DH37" s="548"/>
      <c r="DI37" s="548"/>
      <c r="DJ37" s="548"/>
      <c r="DK37" s="548"/>
      <c r="DL37" s="548"/>
      <c r="DM37" s="548"/>
      <c r="DN37" s="548"/>
      <c r="DO37" s="548"/>
      <c r="DP37" s="548"/>
      <c r="DQ37" s="548"/>
      <c r="DR37" s="548"/>
      <c r="DS37" s="548"/>
      <c r="DT37" s="548"/>
      <c r="DU37" s="548"/>
      <c r="DV37" s="548"/>
      <c r="DW37" s="548"/>
      <c r="DX37" s="548"/>
      <c r="DY37" s="548"/>
      <c r="DZ37" s="548"/>
      <c r="EA37" s="548"/>
      <c r="EB37" s="548"/>
      <c r="EC37" s="548"/>
      <c r="ED37" s="548"/>
      <c r="EE37" s="548"/>
      <c r="EF37" s="548"/>
      <c r="EG37" s="548"/>
      <c r="EH37" s="548"/>
      <c r="EI37" s="548"/>
      <c r="EJ37" s="548"/>
      <c r="EK37" s="548"/>
      <c r="EL37" s="548"/>
      <c r="EM37" s="548"/>
      <c r="EN37" s="548"/>
      <c r="EO37" s="548"/>
      <c r="EP37" s="548"/>
      <c r="EQ37" s="548"/>
      <c r="ER37" s="548"/>
      <c r="ES37" s="548"/>
      <c r="ET37" s="548"/>
      <c r="EU37" s="548"/>
      <c r="EV37" s="548"/>
      <c r="EW37" s="548"/>
      <c r="EX37" s="548"/>
      <c r="EY37" s="548"/>
      <c r="EZ37" s="548"/>
      <c r="FA37" s="548"/>
      <c r="FB37" s="548"/>
      <c r="FC37" s="548"/>
      <c r="FD37" s="548"/>
      <c r="FE37" s="548"/>
      <c r="FF37" s="548"/>
      <c r="FG37" s="548"/>
      <c r="FH37" s="548"/>
      <c r="FI37" s="548"/>
      <c r="FJ37" s="548"/>
      <c r="FK37" s="548"/>
      <c r="FL37" s="548"/>
      <c r="FM37" s="548"/>
      <c r="FN37" s="548"/>
      <c r="FO37" s="548"/>
      <c r="FP37" s="548"/>
      <c r="FQ37" s="548"/>
      <c r="FR37" s="548"/>
      <c r="FS37" s="548"/>
      <c r="FT37" s="548"/>
      <c r="FU37" s="548"/>
      <c r="FV37" s="548"/>
      <c r="FW37" s="548"/>
      <c r="FX37" s="548"/>
      <c r="FY37" s="548"/>
      <c r="FZ37" s="548"/>
      <c r="GA37" s="548"/>
      <c r="GB37" s="548"/>
      <c r="GC37" s="548"/>
      <c r="GD37" s="548"/>
      <c r="GE37" s="548"/>
      <c r="GF37" s="548"/>
      <c r="GG37" s="548"/>
      <c r="GH37" s="548"/>
      <c r="GI37" s="548"/>
      <c r="GJ37" s="548"/>
      <c r="GK37" s="548"/>
      <c r="GL37" s="548"/>
      <c r="GM37" s="548"/>
      <c r="GN37" s="548"/>
      <c r="GO37" s="548"/>
      <c r="GP37" s="548"/>
      <c r="GQ37" s="548"/>
      <c r="GR37" s="548"/>
      <c r="GS37" s="548"/>
      <c r="GT37" s="548"/>
      <c r="GU37" s="548"/>
      <c r="GV37" s="548"/>
      <c r="GW37" s="548"/>
      <c r="GX37" s="548"/>
      <c r="GY37" s="548"/>
      <c r="GZ37" s="548"/>
      <c r="HA37" s="548"/>
      <c r="HB37" s="548"/>
      <c r="HC37" s="548"/>
      <c r="HD37" s="548"/>
      <c r="HE37" s="548"/>
      <c r="HF37" s="548"/>
      <c r="HG37" s="548"/>
      <c r="HH37" s="548"/>
      <c r="HI37" s="548"/>
      <c r="HJ37" s="548"/>
      <c r="HK37" s="548"/>
      <c r="HL37" s="548"/>
      <c r="HM37" s="548"/>
      <c r="HN37" s="548"/>
      <c r="HO37" s="548"/>
      <c r="HP37" s="548"/>
      <c r="HQ37" s="548"/>
      <c r="HR37" s="548"/>
      <c r="HS37" s="548"/>
      <c r="HT37" s="548"/>
      <c r="HU37" s="548"/>
      <c r="HV37" s="548"/>
      <c r="HW37" s="548"/>
      <c r="HX37" s="548"/>
      <c r="HY37" s="548"/>
      <c r="HZ37" s="548"/>
      <c r="IA37" s="548"/>
      <c r="IB37" s="548"/>
      <c r="IC37" s="548"/>
      <c r="ID37" s="548"/>
      <c r="IE37" s="548"/>
    </row>
    <row r="38" spans="1:239" s="547" customFormat="1">
      <c r="A38" s="986">
        <f t="shared" si="2"/>
        <v>12</v>
      </c>
      <c r="B38" s="995" t="s">
        <v>684</v>
      </c>
      <c r="C38" s="983" t="s">
        <v>1718</v>
      </c>
      <c r="D38" s="680" t="s">
        <v>685</v>
      </c>
      <c r="E38" s="1069" t="s">
        <v>612</v>
      </c>
      <c r="F38" s="1000">
        <v>45541</v>
      </c>
      <c r="G38" s="983" t="s">
        <v>2496</v>
      </c>
      <c r="H38" s="1111">
        <v>847206.17</v>
      </c>
      <c r="I38" s="1301"/>
      <c r="J38" s="556"/>
      <c r="K38" s="548"/>
      <c r="L38" s="548"/>
      <c r="M38" s="548"/>
      <c r="N38" s="548"/>
      <c r="O38" s="548"/>
      <c r="P38" s="548"/>
      <c r="Q38" s="548"/>
      <c r="R38" s="548"/>
      <c r="S38" s="548"/>
      <c r="T38" s="548"/>
      <c r="U38" s="548"/>
      <c r="V38" s="548"/>
      <c r="W38" s="548"/>
      <c r="X38" s="548"/>
      <c r="Y38" s="548"/>
      <c r="Z38" s="548"/>
      <c r="AA38" s="548"/>
      <c r="AB38" s="548"/>
      <c r="AC38" s="548"/>
      <c r="AD38" s="548"/>
      <c r="AE38" s="548"/>
      <c r="AF38" s="548"/>
      <c r="AG38" s="548"/>
      <c r="AH38" s="548"/>
      <c r="AI38" s="548"/>
      <c r="AJ38" s="548"/>
      <c r="AK38" s="548"/>
      <c r="AL38" s="548"/>
      <c r="AM38" s="548"/>
      <c r="AN38" s="548"/>
      <c r="AO38" s="548"/>
      <c r="AP38" s="548"/>
      <c r="AQ38" s="548"/>
      <c r="AR38" s="548"/>
      <c r="AS38" s="548"/>
      <c r="AT38" s="548"/>
      <c r="AU38" s="548"/>
      <c r="AV38" s="548"/>
      <c r="AW38" s="548"/>
      <c r="AX38" s="548"/>
      <c r="AY38" s="548"/>
      <c r="AZ38" s="548"/>
      <c r="BA38" s="548"/>
      <c r="BB38" s="548"/>
      <c r="BC38" s="548"/>
      <c r="BD38" s="548"/>
      <c r="BE38" s="548"/>
      <c r="BF38" s="548"/>
      <c r="BG38" s="548"/>
      <c r="BH38" s="548"/>
      <c r="BI38" s="548"/>
      <c r="BJ38" s="548"/>
      <c r="BK38" s="548"/>
      <c r="BL38" s="548"/>
      <c r="BM38" s="548"/>
      <c r="BN38" s="548"/>
      <c r="BO38" s="548"/>
      <c r="BP38" s="548"/>
      <c r="BQ38" s="548"/>
      <c r="BR38" s="548"/>
      <c r="BS38" s="548"/>
      <c r="BT38" s="548"/>
      <c r="BU38" s="548"/>
      <c r="BV38" s="548"/>
      <c r="BW38" s="548"/>
      <c r="BX38" s="548"/>
      <c r="BY38" s="548"/>
      <c r="BZ38" s="548"/>
      <c r="CA38" s="548"/>
      <c r="CB38" s="548"/>
      <c r="CC38" s="548"/>
      <c r="CD38" s="548"/>
      <c r="CE38" s="548"/>
      <c r="CF38" s="548"/>
      <c r="CG38" s="548"/>
      <c r="CH38" s="548"/>
      <c r="CI38" s="548"/>
      <c r="CJ38" s="548"/>
      <c r="CK38" s="548"/>
      <c r="CL38" s="548"/>
      <c r="CM38" s="548"/>
      <c r="CN38" s="548"/>
      <c r="CO38" s="548"/>
      <c r="CP38" s="548"/>
      <c r="CQ38" s="548"/>
      <c r="CR38" s="548"/>
      <c r="CS38" s="548"/>
      <c r="CT38" s="548"/>
      <c r="CU38" s="548"/>
      <c r="CV38" s="548"/>
      <c r="CW38" s="548"/>
      <c r="CX38" s="548"/>
      <c r="CY38" s="548"/>
      <c r="CZ38" s="548"/>
      <c r="DA38" s="548"/>
      <c r="DB38" s="548"/>
      <c r="DC38" s="548"/>
      <c r="DD38" s="548"/>
      <c r="DE38" s="548"/>
      <c r="DF38" s="548"/>
      <c r="DG38" s="548"/>
      <c r="DH38" s="548"/>
      <c r="DI38" s="548"/>
      <c r="DJ38" s="548"/>
      <c r="DK38" s="548"/>
      <c r="DL38" s="548"/>
      <c r="DM38" s="548"/>
      <c r="DN38" s="548"/>
      <c r="DO38" s="548"/>
      <c r="DP38" s="548"/>
      <c r="DQ38" s="548"/>
      <c r="DR38" s="548"/>
      <c r="DS38" s="548"/>
      <c r="DT38" s="548"/>
      <c r="DU38" s="548"/>
      <c r="DV38" s="548"/>
      <c r="DW38" s="548"/>
      <c r="DX38" s="548"/>
      <c r="DY38" s="548"/>
      <c r="DZ38" s="548"/>
      <c r="EA38" s="548"/>
      <c r="EB38" s="548"/>
      <c r="EC38" s="548"/>
      <c r="ED38" s="548"/>
      <c r="EE38" s="548"/>
      <c r="EF38" s="548"/>
      <c r="EG38" s="548"/>
      <c r="EH38" s="548"/>
      <c r="EI38" s="548"/>
      <c r="EJ38" s="548"/>
      <c r="EK38" s="548"/>
      <c r="EL38" s="548"/>
      <c r="EM38" s="548"/>
      <c r="EN38" s="548"/>
      <c r="EO38" s="548"/>
      <c r="EP38" s="548"/>
      <c r="EQ38" s="548"/>
      <c r="ER38" s="548"/>
      <c r="ES38" s="548"/>
      <c r="ET38" s="548"/>
      <c r="EU38" s="548"/>
      <c r="EV38" s="548"/>
      <c r="EW38" s="548"/>
      <c r="EX38" s="548"/>
      <c r="EY38" s="548"/>
      <c r="EZ38" s="548"/>
      <c r="FA38" s="548"/>
      <c r="FB38" s="548"/>
      <c r="FC38" s="548"/>
      <c r="FD38" s="548"/>
      <c r="FE38" s="548"/>
      <c r="FF38" s="548"/>
      <c r="FG38" s="548"/>
      <c r="FH38" s="548"/>
      <c r="FI38" s="548"/>
      <c r="FJ38" s="548"/>
      <c r="FK38" s="548"/>
      <c r="FL38" s="548"/>
      <c r="FM38" s="548"/>
      <c r="FN38" s="548"/>
      <c r="FO38" s="548"/>
      <c r="FP38" s="548"/>
      <c r="FQ38" s="548"/>
      <c r="FR38" s="548"/>
      <c r="FS38" s="548"/>
      <c r="FT38" s="548"/>
      <c r="FU38" s="548"/>
      <c r="FV38" s="548"/>
      <c r="FW38" s="548"/>
      <c r="FX38" s="548"/>
      <c r="FY38" s="548"/>
      <c r="FZ38" s="548"/>
      <c r="GA38" s="548"/>
      <c r="GB38" s="548"/>
      <c r="GC38" s="548"/>
      <c r="GD38" s="548"/>
      <c r="GE38" s="548"/>
      <c r="GF38" s="548"/>
      <c r="GG38" s="548"/>
      <c r="GH38" s="548"/>
      <c r="GI38" s="548"/>
      <c r="GJ38" s="548"/>
      <c r="GK38" s="548"/>
      <c r="GL38" s="548"/>
      <c r="GM38" s="548"/>
      <c r="GN38" s="548"/>
      <c r="GO38" s="548"/>
      <c r="GP38" s="548"/>
      <c r="GQ38" s="548"/>
      <c r="GR38" s="548"/>
      <c r="GS38" s="548"/>
      <c r="GT38" s="548"/>
      <c r="GU38" s="548"/>
      <c r="GV38" s="548"/>
      <c r="GW38" s="548"/>
      <c r="GX38" s="548"/>
      <c r="GY38" s="548"/>
      <c r="GZ38" s="548"/>
      <c r="HA38" s="548"/>
      <c r="HB38" s="548"/>
      <c r="HC38" s="548"/>
      <c r="HD38" s="548"/>
      <c r="HE38" s="548"/>
      <c r="HF38" s="548"/>
      <c r="HG38" s="548"/>
      <c r="HH38" s="548"/>
      <c r="HI38" s="548"/>
      <c r="HJ38" s="548"/>
      <c r="HK38" s="548"/>
      <c r="HL38" s="548"/>
      <c r="HM38" s="548"/>
      <c r="HN38" s="548"/>
      <c r="HO38" s="548"/>
      <c r="HP38" s="548"/>
      <c r="HQ38" s="548"/>
      <c r="HR38" s="548"/>
      <c r="HS38" s="548"/>
      <c r="HT38" s="548"/>
      <c r="HU38" s="548"/>
      <c r="HV38" s="548"/>
      <c r="HW38" s="548"/>
      <c r="HX38" s="548"/>
      <c r="HY38" s="548"/>
      <c r="HZ38" s="548"/>
      <c r="IA38" s="548"/>
      <c r="IB38" s="548"/>
      <c r="IC38" s="548"/>
      <c r="ID38" s="548"/>
      <c r="IE38" s="548"/>
    </row>
    <row r="39" spans="1:239" s="547" customFormat="1">
      <c r="A39" s="986">
        <f t="shared" si="2"/>
        <v>13</v>
      </c>
      <c r="B39" s="995" t="s">
        <v>684</v>
      </c>
      <c r="C39" s="983" t="s">
        <v>1718</v>
      </c>
      <c r="D39" s="680" t="s">
        <v>685</v>
      </c>
      <c r="E39" s="1069" t="s">
        <v>612</v>
      </c>
      <c r="F39" s="1000">
        <v>45545</v>
      </c>
      <c r="G39" s="983" t="s">
        <v>2497</v>
      </c>
      <c r="H39" s="1111">
        <v>2026147.81</v>
      </c>
      <c r="I39" s="1301"/>
      <c r="J39" s="556"/>
      <c r="K39" s="548"/>
      <c r="L39" s="548"/>
      <c r="M39" s="548"/>
      <c r="N39" s="548"/>
      <c r="O39" s="548"/>
      <c r="P39" s="548"/>
      <c r="Q39" s="548"/>
      <c r="R39" s="548"/>
      <c r="S39" s="548"/>
      <c r="T39" s="548"/>
      <c r="U39" s="548"/>
      <c r="V39" s="548"/>
      <c r="W39" s="548"/>
      <c r="X39" s="548"/>
      <c r="Y39" s="548"/>
      <c r="Z39" s="548"/>
      <c r="AA39" s="548"/>
      <c r="AB39" s="548"/>
      <c r="AC39" s="548"/>
      <c r="AD39" s="548"/>
      <c r="AE39" s="548"/>
      <c r="AF39" s="548"/>
      <c r="AG39" s="548"/>
      <c r="AH39" s="548"/>
      <c r="AI39" s="548"/>
      <c r="AJ39" s="548"/>
      <c r="AK39" s="548"/>
      <c r="AL39" s="548"/>
      <c r="AM39" s="548"/>
      <c r="AN39" s="548"/>
      <c r="AO39" s="548"/>
      <c r="AP39" s="548"/>
      <c r="AQ39" s="548"/>
      <c r="AR39" s="548"/>
      <c r="AS39" s="548"/>
      <c r="AT39" s="548"/>
      <c r="AU39" s="548"/>
      <c r="AV39" s="548"/>
      <c r="AW39" s="548"/>
      <c r="AX39" s="548"/>
      <c r="AY39" s="548"/>
      <c r="AZ39" s="548"/>
      <c r="BA39" s="548"/>
      <c r="BB39" s="548"/>
      <c r="BC39" s="548"/>
      <c r="BD39" s="548"/>
      <c r="BE39" s="548"/>
      <c r="BF39" s="548"/>
      <c r="BG39" s="548"/>
      <c r="BH39" s="548"/>
      <c r="BI39" s="548"/>
      <c r="BJ39" s="548"/>
      <c r="BK39" s="548"/>
      <c r="BL39" s="548"/>
      <c r="BM39" s="548"/>
      <c r="BN39" s="548"/>
      <c r="BO39" s="548"/>
      <c r="BP39" s="548"/>
      <c r="BQ39" s="548"/>
      <c r="BR39" s="548"/>
      <c r="BS39" s="548"/>
      <c r="BT39" s="548"/>
      <c r="BU39" s="548"/>
      <c r="BV39" s="548"/>
      <c r="BW39" s="548"/>
      <c r="BX39" s="548"/>
      <c r="BY39" s="548"/>
      <c r="BZ39" s="548"/>
      <c r="CA39" s="548"/>
      <c r="CB39" s="548"/>
      <c r="CC39" s="548"/>
      <c r="CD39" s="548"/>
      <c r="CE39" s="548"/>
      <c r="CF39" s="548"/>
      <c r="CG39" s="548"/>
      <c r="CH39" s="548"/>
      <c r="CI39" s="548"/>
      <c r="CJ39" s="548"/>
      <c r="CK39" s="548"/>
      <c r="CL39" s="548"/>
      <c r="CM39" s="548"/>
      <c r="CN39" s="548"/>
      <c r="CO39" s="548"/>
      <c r="CP39" s="548"/>
      <c r="CQ39" s="548"/>
      <c r="CR39" s="548"/>
      <c r="CS39" s="548"/>
      <c r="CT39" s="548"/>
      <c r="CU39" s="548"/>
      <c r="CV39" s="548"/>
      <c r="CW39" s="548"/>
      <c r="CX39" s="548"/>
      <c r="CY39" s="548"/>
      <c r="CZ39" s="548"/>
      <c r="DA39" s="548"/>
      <c r="DB39" s="548"/>
      <c r="DC39" s="548"/>
      <c r="DD39" s="548"/>
      <c r="DE39" s="548"/>
      <c r="DF39" s="548"/>
      <c r="DG39" s="548"/>
      <c r="DH39" s="548"/>
      <c r="DI39" s="548"/>
      <c r="DJ39" s="548"/>
      <c r="DK39" s="548"/>
      <c r="DL39" s="548"/>
      <c r="DM39" s="548"/>
      <c r="DN39" s="548"/>
      <c r="DO39" s="548"/>
      <c r="DP39" s="548"/>
      <c r="DQ39" s="548"/>
      <c r="DR39" s="548"/>
      <c r="DS39" s="548"/>
      <c r="DT39" s="548"/>
      <c r="DU39" s="548"/>
      <c r="DV39" s="548"/>
      <c r="DW39" s="548"/>
      <c r="DX39" s="548"/>
      <c r="DY39" s="548"/>
      <c r="DZ39" s="548"/>
      <c r="EA39" s="548"/>
      <c r="EB39" s="548"/>
      <c r="EC39" s="548"/>
      <c r="ED39" s="548"/>
      <c r="EE39" s="548"/>
      <c r="EF39" s="548"/>
      <c r="EG39" s="548"/>
      <c r="EH39" s="548"/>
      <c r="EI39" s="548"/>
      <c r="EJ39" s="548"/>
      <c r="EK39" s="548"/>
      <c r="EL39" s="548"/>
      <c r="EM39" s="548"/>
      <c r="EN39" s="548"/>
      <c r="EO39" s="548"/>
      <c r="EP39" s="548"/>
      <c r="EQ39" s="548"/>
      <c r="ER39" s="548"/>
      <c r="ES39" s="548"/>
      <c r="ET39" s="548"/>
      <c r="EU39" s="548"/>
      <c r="EV39" s="548"/>
      <c r="EW39" s="548"/>
      <c r="EX39" s="548"/>
      <c r="EY39" s="548"/>
      <c r="EZ39" s="548"/>
      <c r="FA39" s="548"/>
      <c r="FB39" s="548"/>
      <c r="FC39" s="548"/>
      <c r="FD39" s="548"/>
      <c r="FE39" s="548"/>
      <c r="FF39" s="548"/>
      <c r="FG39" s="548"/>
      <c r="FH39" s="548"/>
      <c r="FI39" s="548"/>
      <c r="FJ39" s="548"/>
      <c r="FK39" s="548"/>
      <c r="FL39" s="548"/>
      <c r="FM39" s="548"/>
      <c r="FN39" s="548"/>
      <c r="FO39" s="548"/>
      <c r="FP39" s="548"/>
      <c r="FQ39" s="548"/>
      <c r="FR39" s="548"/>
      <c r="FS39" s="548"/>
      <c r="FT39" s="548"/>
      <c r="FU39" s="548"/>
      <c r="FV39" s="548"/>
      <c r="FW39" s="548"/>
      <c r="FX39" s="548"/>
      <c r="FY39" s="548"/>
      <c r="FZ39" s="548"/>
      <c r="GA39" s="548"/>
      <c r="GB39" s="548"/>
      <c r="GC39" s="548"/>
      <c r="GD39" s="548"/>
      <c r="GE39" s="548"/>
      <c r="GF39" s="548"/>
      <c r="GG39" s="548"/>
      <c r="GH39" s="548"/>
      <c r="GI39" s="548"/>
      <c r="GJ39" s="548"/>
      <c r="GK39" s="548"/>
      <c r="GL39" s="548"/>
      <c r="GM39" s="548"/>
      <c r="GN39" s="548"/>
      <c r="GO39" s="548"/>
      <c r="GP39" s="548"/>
      <c r="GQ39" s="548"/>
      <c r="GR39" s="548"/>
      <c r="GS39" s="548"/>
      <c r="GT39" s="548"/>
      <c r="GU39" s="548"/>
      <c r="GV39" s="548"/>
      <c r="GW39" s="548"/>
      <c r="GX39" s="548"/>
      <c r="GY39" s="548"/>
      <c r="GZ39" s="548"/>
      <c r="HA39" s="548"/>
      <c r="HB39" s="548"/>
      <c r="HC39" s="548"/>
      <c r="HD39" s="548"/>
      <c r="HE39" s="548"/>
      <c r="HF39" s="548"/>
      <c r="HG39" s="548"/>
      <c r="HH39" s="548"/>
      <c r="HI39" s="548"/>
      <c r="HJ39" s="548"/>
      <c r="HK39" s="548"/>
      <c r="HL39" s="548"/>
      <c r="HM39" s="548"/>
      <c r="HN39" s="548"/>
      <c r="HO39" s="548"/>
      <c r="HP39" s="548"/>
      <c r="HQ39" s="548"/>
      <c r="HR39" s="548"/>
      <c r="HS39" s="548"/>
      <c r="HT39" s="548"/>
      <c r="HU39" s="548"/>
      <c r="HV39" s="548"/>
      <c r="HW39" s="548"/>
      <c r="HX39" s="548"/>
      <c r="HY39" s="548"/>
      <c r="HZ39" s="548"/>
      <c r="IA39" s="548"/>
      <c r="IB39" s="548"/>
      <c r="IC39" s="548"/>
      <c r="ID39" s="548"/>
      <c r="IE39" s="548"/>
    </row>
    <row r="40" spans="1:239" s="547" customFormat="1">
      <c r="A40" s="986">
        <f t="shared" si="2"/>
        <v>14</v>
      </c>
      <c r="B40" s="995" t="s">
        <v>684</v>
      </c>
      <c r="C40" s="983" t="s">
        <v>1718</v>
      </c>
      <c r="D40" s="680" t="s">
        <v>685</v>
      </c>
      <c r="E40" s="1069" t="s">
        <v>612</v>
      </c>
      <c r="F40" s="1000">
        <v>45566</v>
      </c>
      <c r="G40" s="983" t="s">
        <v>2497</v>
      </c>
      <c r="H40" s="1111">
        <v>630139.42000000004</v>
      </c>
      <c r="I40" s="1301"/>
      <c r="J40" s="556"/>
      <c r="K40" s="548"/>
      <c r="L40" s="548"/>
      <c r="M40" s="548"/>
      <c r="N40" s="548"/>
      <c r="O40" s="548"/>
      <c r="P40" s="548"/>
      <c r="Q40" s="548"/>
      <c r="R40" s="548"/>
      <c r="S40" s="548"/>
      <c r="T40" s="548"/>
      <c r="U40" s="548"/>
      <c r="V40" s="548"/>
      <c r="W40" s="548"/>
      <c r="X40" s="548"/>
      <c r="Y40" s="548"/>
      <c r="Z40" s="548"/>
      <c r="AA40" s="548"/>
      <c r="AB40" s="548"/>
      <c r="AC40" s="548"/>
      <c r="AD40" s="548"/>
      <c r="AE40" s="548"/>
      <c r="AF40" s="548"/>
      <c r="AG40" s="548"/>
      <c r="AH40" s="548"/>
      <c r="AI40" s="548"/>
      <c r="AJ40" s="548"/>
      <c r="AK40" s="548"/>
      <c r="AL40" s="548"/>
      <c r="AM40" s="548"/>
      <c r="AN40" s="548"/>
      <c r="AO40" s="548"/>
      <c r="AP40" s="548"/>
      <c r="AQ40" s="548"/>
      <c r="AR40" s="548"/>
      <c r="AS40" s="548"/>
      <c r="AT40" s="548"/>
      <c r="AU40" s="548"/>
      <c r="AV40" s="548"/>
      <c r="AW40" s="548"/>
      <c r="AX40" s="548"/>
      <c r="AY40" s="548"/>
      <c r="AZ40" s="548"/>
      <c r="BA40" s="548"/>
      <c r="BB40" s="548"/>
      <c r="BC40" s="548"/>
      <c r="BD40" s="548"/>
      <c r="BE40" s="548"/>
      <c r="BF40" s="548"/>
      <c r="BG40" s="548"/>
      <c r="BH40" s="548"/>
      <c r="BI40" s="548"/>
      <c r="BJ40" s="548"/>
      <c r="BK40" s="548"/>
      <c r="BL40" s="548"/>
      <c r="BM40" s="548"/>
      <c r="BN40" s="548"/>
      <c r="BO40" s="548"/>
      <c r="BP40" s="548"/>
      <c r="BQ40" s="548"/>
      <c r="BR40" s="548"/>
      <c r="BS40" s="548"/>
      <c r="BT40" s="548"/>
      <c r="BU40" s="548"/>
      <c r="BV40" s="548"/>
      <c r="BW40" s="548"/>
      <c r="BX40" s="548"/>
      <c r="BY40" s="548"/>
      <c r="BZ40" s="548"/>
      <c r="CA40" s="548"/>
      <c r="CB40" s="548"/>
      <c r="CC40" s="548"/>
      <c r="CD40" s="548"/>
      <c r="CE40" s="548"/>
      <c r="CF40" s="548"/>
      <c r="CG40" s="548"/>
      <c r="CH40" s="548"/>
      <c r="CI40" s="548"/>
      <c r="CJ40" s="548"/>
      <c r="CK40" s="548"/>
      <c r="CL40" s="548"/>
      <c r="CM40" s="548"/>
      <c r="CN40" s="548"/>
      <c r="CO40" s="548"/>
      <c r="CP40" s="548"/>
      <c r="CQ40" s="548"/>
      <c r="CR40" s="548"/>
      <c r="CS40" s="548"/>
      <c r="CT40" s="548"/>
      <c r="CU40" s="548"/>
      <c r="CV40" s="548"/>
      <c r="CW40" s="548"/>
      <c r="CX40" s="548"/>
      <c r="CY40" s="548"/>
      <c r="CZ40" s="548"/>
      <c r="DA40" s="548"/>
      <c r="DB40" s="548"/>
      <c r="DC40" s="548"/>
      <c r="DD40" s="548"/>
      <c r="DE40" s="548"/>
      <c r="DF40" s="548"/>
      <c r="DG40" s="548"/>
      <c r="DH40" s="548"/>
      <c r="DI40" s="548"/>
      <c r="DJ40" s="548"/>
      <c r="DK40" s="548"/>
      <c r="DL40" s="548"/>
      <c r="DM40" s="548"/>
      <c r="DN40" s="548"/>
      <c r="DO40" s="548"/>
      <c r="DP40" s="548"/>
      <c r="DQ40" s="548"/>
      <c r="DR40" s="548"/>
      <c r="DS40" s="548"/>
      <c r="DT40" s="548"/>
      <c r="DU40" s="548"/>
      <c r="DV40" s="548"/>
      <c r="DW40" s="548"/>
      <c r="DX40" s="548"/>
      <c r="DY40" s="548"/>
      <c r="DZ40" s="548"/>
      <c r="EA40" s="548"/>
      <c r="EB40" s="548"/>
      <c r="EC40" s="548"/>
      <c r="ED40" s="548"/>
      <c r="EE40" s="548"/>
      <c r="EF40" s="548"/>
      <c r="EG40" s="548"/>
      <c r="EH40" s="548"/>
      <c r="EI40" s="548"/>
      <c r="EJ40" s="548"/>
      <c r="EK40" s="548"/>
      <c r="EL40" s="548"/>
      <c r="EM40" s="548"/>
      <c r="EN40" s="548"/>
      <c r="EO40" s="548"/>
      <c r="EP40" s="548"/>
      <c r="EQ40" s="548"/>
      <c r="ER40" s="548"/>
      <c r="ES40" s="548"/>
      <c r="ET40" s="548"/>
      <c r="EU40" s="548"/>
      <c r="EV40" s="548"/>
      <c r="EW40" s="548"/>
      <c r="EX40" s="548"/>
      <c r="EY40" s="548"/>
      <c r="EZ40" s="548"/>
      <c r="FA40" s="548"/>
      <c r="FB40" s="548"/>
      <c r="FC40" s="548"/>
      <c r="FD40" s="548"/>
      <c r="FE40" s="548"/>
      <c r="FF40" s="548"/>
      <c r="FG40" s="548"/>
      <c r="FH40" s="548"/>
      <c r="FI40" s="548"/>
      <c r="FJ40" s="548"/>
      <c r="FK40" s="548"/>
      <c r="FL40" s="548"/>
      <c r="FM40" s="548"/>
      <c r="FN40" s="548"/>
      <c r="FO40" s="548"/>
      <c r="FP40" s="548"/>
      <c r="FQ40" s="548"/>
      <c r="FR40" s="548"/>
      <c r="FS40" s="548"/>
      <c r="FT40" s="548"/>
      <c r="FU40" s="548"/>
      <c r="FV40" s="548"/>
      <c r="FW40" s="548"/>
      <c r="FX40" s="548"/>
      <c r="FY40" s="548"/>
      <c r="FZ40" s="548"/>
      <c r="GA40" s="548"/>
      <c r="GB40" s="548"/>
      <c r="GC40" s="548"/>
      <c r="GD40" s="548"/>
      <c r="GE40" s="548"/>
      <c r="GF40" s="548"/>
      <c r="GG40" s="548"/>
      <c r="GH40" s="548"/>
      <c r="GI40" s="548"/>
      <c r="GJ40" s="548"/>
      <c r="GK40" s="548"/>
      <c r="GL40" s="548"/>
      <c r="GM40" s="548"/>
      <c r="GN40" s="548"/>
      <c r="GO40" s="548"/>
      <c r="GP40" s="548"/>
      <c r="GQ40" s="548"/>
      <c r="GR40" s="548"/>
      <c r="GS40" s="548"/>
      <c r="GT40" s="548"/>
      <c r="GU40" s="548"/>
      <c r="GV40" s="548"/>
      <c r="GW40" s="548"/>
      <c r="GX40" s="548"/>
      <c r="GY40" s="548"/>
      <c r="GZ40" s="548"/>
      <c r="HA40" s="548"/>
      <c r="HB40" s="548"/>
      <c r="HC40" s="548"/>
      <c r="HD40" s="548"/>
      <c r="HE40" s="548"/>
      <c r="HF40" s="548"/>
      <c r="HG40" s="548"/>
      <c r="HH40" s="548"/>
      <c r="HI40" s="548"/>
      <c r="HJ40" s="548"/>
      <c r="HK40" s="548"/>
      <c r="HL40" s="548"/>
      <c r="HM40" s="548"/>
      <c r="HN40" s="548"/>
      <c r="HO40" s="548"/>
      <c r="HP40" s="548"/>
      <c r="HQ40" s="548"/>
      <c r="HR40" s="548"/>
      <c r="HS40" s="548"/>
      <c r="HT40" s="548"/>
      <c r="HU40" s="548"/>
      <c r="HV40" s="548"/>
      <c r="HW40" s="548"/>
      <c r="HX40" s="548"/>
      <c r="HY40" s="548"/>
      <c r="HZ40" s="548"/>
      <c r="IA40" s="548"/>
      <c r="IB40" s="548"/>
      <c r="IC40" s="548"/>
      <c r="ID40" s="548"/>
      <c r="IE40" s="548"/>
    </row>
    <row r="41" spans="1:239" s="547" customFormat="1">
      <c r="A41" s="986">
        <f t="shared" si="2"/>
        <v>15</v>
      </c>
      <c r="B41" s="995" t="s">
        <v>684</v>
      </c>
      <c r="C41" s="983" t="s">
        <v>1718</v>
      </c>
      <c r="D41" s="680" t="s">
        <v>685</v>
      </c>
      <c r="E41" s="1069" t="s">
        <v>612</v>
      </c>
      <c r="F41" s="1000">
        <v>45580</v>
      </c>
      <c r="G41" s="983" t="s">
        <v>2498</v>
      </c>
      <c r="H41" s="1111">
        <v>6135372.0800000001</v>
      </c>
      <c r="I41" s="1302"/>
      <c r="J41" s="556"/>
      <c r="K41" s="548"/>
      <c r="L41" s="548"/>
      <c r="M41" s="548"/>
      <c r="N41" s="548"/>
      <c r="O41" s="548"/>
      <c r="P41" s="548"/>
      <c r="Q41" s="548"/>
      <c r="R41" s="548"/>
      <c r="S41" s="548"/>
      <c r="T41" s="548"/>
      <c r="U41" s="548"/>
      <c r="V41" s="548"/>
      <c r="W41" s="548"/>
      <c r="X41" s="548"/>
      <c r="Y41" s="548"/>
      <c r="Z41" s="548"/>
      <c r="AA41" s="548"/>
      <c r="AB41" s="548"/>
      <c r="AC41" s="548"/>
      <c r="AD41" s="548"/>
      <c r="AE41" s="548"/>
      <c r="AF41" s="548"/>
      <c r="AG41" s="548"/>
      <c r="AH41" s="548"/>
      <c r="AI41" s="548"/>
      <c r="AJ41" s="548"/>
      <c r="AK41" s="548"/>
      <c r="AL41" s="548"/>
      <c r="AM41" s="548"/>
      <c r="AN41" s="548"/>
      <c r="AO41" s="548"/>
      <c r="AP41" s="548"/>
      <c r="AQ41" s="548"/>
      <c r="AR41" s="548"/>
      <c r="AS41" s="548"/>
      <c r="AT41" s="548"/>
      <c r="AU41" s="548"/>
      <c r="AV41" s="548"/>
      <c r="AW41" s="548"/>
      <c r="AX41" s="548"/>
      <c r="AY41" s="548"/>
      <c r="AZ41" s="548"/>
      <c r="BA41" s="548"/>
      <c r="BB41" s="548"/>
      <c r="BC41" s="548"/>
      <c r="BD41" s="548"/>
      <c r="BE41" s="548"/>
      <c r="BF41" s="548"/>
      <c r="BG41" s="548"/>
      <c r="BH41" s="548"/>
      <c r="BI41" s="548"/>
      <c r="BJ41" s="548"/>
      <c r="BK41" s="548"/>
      <c r="BL41" s="548"/>
      <c r="BM41" s="548"/>
      <c r="BN41" s="548"/>
      <c r="BO41" s="548"/>
      <c r="BP41" s="548"/>
      <c r="BQ41" s="548"/>
      <c r="BR41" s="548"/>
      <c r="BS41" s="548"/>
      <c r="BT41" s="548"/>
      <c r="BU41" s="548"/>
      <c r="BV41" s="548"/>
      <c r="BW41" s="548"/>
      <c r="BX41" s="548"/>
      <c r="BY41" s="548"/>
      <c r="BZ41" s="548"/>
      <c r="CA41" s="548"/>
      <c r="CB41" s="548"/>
      <c r="CC41" s="548"/>
      <c r="CD41" s="548"/>
      <c r="CE41" s="548"/>
      <c r="CF41" s="548"/>
      <c r="CG41" s="548"/>
      <c r="CH41" s="548"/>
      <c r="CI41" s="548"/>
      <c r="CJ41" s="548"/>
      <c r="CK41" s="548"/>
      <c r="CL41" s="548"/>
      <c r="CM41" s="548"/>
      <c r="CN41" s="548"/>
      <c r="CO41" s="548"/>
      <c r="CP41" s="548"/>
      <c r="CQ41" s="548"/>
      <c r="CR41" s="548"/>
      <c r="CS41" s="548"/>
      <c r="CT41" s="548"/>
      <c r="CU41" s="548"/>
      <c r="CV41" s="548"/>
      <c r="CW41" s="548"/>
      <c r="CX41" s="548"/>
      <c r="CY41" s="548"/>
      <c r="CZ41" s="548"/>
      <c r="DA41" s="548"/>
      <c r="DB41" s="548"/>
      <c r="DC41" s="548"/>
      <c r="DD41" s="548"/>
      <c r="DE41" s="548"/>
      <c r="DF41" s="548"/>
      <c r="DG41" s="548"/>
      <c r="DH41" s="548"/>
      <c r="DI41" s="548"/>
      <c r="DJ41" s="548"/>
      <c r="DK41" s="548"/>
      <c r="DL41" s="548"/>
      <c r="DM41" s="548"/>
      <c r="DN41" s="548"/>
      <c r="DO41" s="548"/>
      <c r="DP41" s="548"/>
      <c r="DQ41" s="548"/>
      <c r="DR41" s="548"/>
      <c r="DS41" s="548"/>
      <c r="DT41" s="548"/>
      <c r="DU41" s="548"/>
      <c r="DV41" s="548"/>
      <c r="DW41" s="548"/>
      <c r="DX41" s="548"/>
      <c r="DY41" s="548"/>
      <c r="DZ41" s="548"/>
      <c r="EA41" s="548"/>
      <c r="EB41" s="548"/>
      <c r="EC41" s="548"/>
      <c r="ED41" s="548"/>
      <c r="EE41" s="548"/>
      <c r="EF41" s="548"/>
      <c r="EG41" s="548"/>
      <c r="EH41" s="548"/>
      <c r="EI41" s="548"/>
      <c r="EJ41" s="548"/>
      <c r="EK41" s="548"/>
      <c r="EL41" s="548"/>
      <c r="EM41" s="548"/>
      <c r="EN41" s="548"/>
      <c r="EO41" s="548"/>
      <c r="EP41" s="548"/>
      <c r="EQ41" s="548"/>
      <c r="ER41" s="548"/>
      <c r="ES41" s="548"/>
      <c r="ET41" s="548"/>
      <c r="EU41" s="548"/>
      <c r="EV41" s="548"/>
      <c r="EW41" s="548"/>
      <c r="EX41" s="548"/>
      <c r="EY41" s="548"/>
      <c r="EZ41" s="548"/>
      <c r="FA41" s="548"/>
      <c r="FB41" s="548"/>
      <c r="FC41" s="548"/>
      <c r="FD41" s="548"/>
      <c r="FE41" s="548"/>
      <c r="FF41" s="548"/>
      <c r="FG41" s="548"/>
      <c r="FH41" s="548"/>
      <c r="FI41" s="548"/>
      <c r="FJ41" s="548"/>
      <c r="FK41" s="548"/>
      <c r="FL41" s="548"/>
      <c r="FM41" s="548"/>
      <c r="FN41" s="548"/>
      <c r="FO41" s="548"/>
      <c r="FP41" s="548"/>
      <c r="FQ41" s="548"/>
      <c r="FR41" s="548"/>
      <c r="FS41" s="548"/>
      <c r="FT41" s="548"/>
      <c r="FU41" s="548"/>
      <c r="FV41" s="548"/>
      <c r="FW41" s="548"/>
      <c r="FX41" s="548"/>
      <c r="FY41" s="548"/>
      <c r="FZ41" s="548"/>
      <c r="GA41" s="548"/>
      <c r="GB41" s="548"/>
      <c r="GC41" s="548"/>
      <c r="GD41" s="548"/>
      <c r="GE41" s="548"/>
      <c r="GF41" s="548"/>
      <c r="GG41" s="548"/>
      <c r="GH41" s="548"/>
      <c r="GI41" s="548"/>
      <c r="GJ41" s="548"/>
      <c r="GK41" s="548"/>
      <c r="GL41" s="548"/>
      <c r="GM41" s="548"/>
      <c r="GN41" s="548"/>
      <c r="GO41" s="548"/>
      <c r="GP41" s="548"/>
      <c r="GQ41" s="548"/>
      <c r="GR41" s="548"/>
      <c r="GS41" s="548"/>
      <c r="GT41" s="548"/>
      <c r="GU41" s="548"/>
      <c r="GV41" s="548"/>
      <c r="GW41" s="548"/>
      <c r="GX41" s="548"/>
      <c r="GY41" s="548"/>
      <c r="GZ41" s="548"/>
      <c r="HA41" s="548"/>
      <c r="HB41" s="548"/>
      <c r="HC41" s="548"/>
      <c r="HD41" s="548"/>
      <c r="HE41" s="548"/>
      <c r="HF41" s="548"/>
      <c r="HG41" s="548"/>
      <c r="HH41" s="548"/>
      <c r="HI41" s="548"/>
      <c r="HJ41" s="548"/>
      <c r="HK41" s="548"/>
      <c r="HL41" s="548"/>
      <c r="HM41" s="548"/>
      <c r="HN41" s="548"/>
      <c r="HO41" s="548"/>
      <c r="HP41" s="548"/>
      <c r="HQ41" s="548"/>
      <c r="HR41" s="548"/>
      <c r="HS41" s="548"/>
      <c r="HT41" s="548"/>
      <c r="HU41" s="548"/>
      <c r="HV41" s="548"/>
      <c r="HW41" s="548"/>
      <c r="HX41" s="548"/>
      <c r="HY41" s="548"/>
      <c r="HZ41" s="548"/>
      <c r="IA41" s="548"/>
      <c r="IB41" s="548"/>
      <c r="IC41" s="548"/>
      <c r="ID41" s="548"/>
      <c r="IE41" s="548"/>
    </row>
    <row r="42" spans="1:239" s="547" customFormat="1">
      <c r="A42" s="986">
        <f t="shared" si="2"/>
        <v>16</v>
      </c>
      <c r="B42" s="995" t="s">
        <v>707</v>
      </c>
      <c r="C42" s="680" t="s">
        <v>2503</v>
      </c>
      <c r="D42" s="680" t="s">
        <v>715</v>
      </c>
      <c r="E42" s="1069" t="s">
        <v>612</v>
      </c>
      <c r="F42" s="994">
        <v>45570</v>
      </c>
      <c r="G42" s="680" t="s">
        <v>2518</v>
      </c>
      <c r="H42" s="1116">
        <v>233000</v>
      </c>
      <c r="I42" s="1116">
        <f t="shared" ref="I42:I64" si="3">+H42</f>
        <v>233000</v>
      </c>
    </row>
    <row r="43" spans="1:239" s="547" customFormat="1">
      <c r="A43" s="986">
        <f t="shared" si="2"/>
        <v>17</v>
      </c>
      <c r="B43" s="995" t="s">
        <v>1368</v>
      </c>
      <c r="C43" s="680" t="s">
        <v>1360</v>
      </c>
      <c r="D43" s="680" t="s">
        <v>1382</v>
      </c>
      <c r="E43" s="1069" t="s">
        <v>612</v>
      </c>
      <c r="F43" s="994">
        <v>45314</v>
      </c>
      <c r="G43" s="680" t="s">
        <v>1375</v>
      </c>
      <c r="H43" s="1116">
        <v>36821.85</v>
      </c>
      <c r="I43" s="1116">
        <f t="shared" si="3"/>
        <v>36821.85</v>
      </c>
    </row>
    <row r="44" spans="1:239" s="547" customFormat="1">
      <c r="A44" s="986">
        <f t="shared" si="2"/>
        <v>18</v>
      </c>
      <c r="B44" s="995" t="s">
        <v>1369</v>
      </c>
      <c r="C44" s="680" t="s">
        <v>1361</v>
      </c>
      <c r="D44" s="680" t="s">
        <v>1383</v>
      </c>
      <c r="E44" s="1069" t="s">
        <v>612</v>
      </c>
      <c r="F44" s="994">
        <v>45467</v>
      </c>
      <c r="G44" s="680" t="s">
        <v>1377</v>
      </c>
      <c r="H44" s="1116">
        <v>1560000.01</v>
      </c>
      <c r="I44" s="1116">
        <f t="shared" si="3"/>
        <v>1560000.01</v>
      </c>
    </row>
    <row r="45" spans="1:239" s="547" customFormat="1">
      <c r="A45" s="986">
        <f t="shared" si="2"/>
        <v>19</v>
      </c>
      <c r="B45" s="995" t="s">
        <v>1663</v>
      </c>
      <c r="C45" s="680" t="s">
        <v>1662</v>
      </c>
      <c r="D45" s="680" t="s">
        <v>1489</v>
      </c>
      <c r="E45" s="1069" t="s">
        <v>612</v>
      </c>
      <c r="F45" s="994">
        <v>45489</v>
      </c>
      <c r="G45" s="680" t="s">
        <v>1664</v>
      </c>
      <c r="H45" s="1116">
        <v>436105</v>
      </c>
      <c r="I45" s="1116">
        <f t="shared" si="3"/>
        <v>436105</v>
      </c>
    </row>
    <row r="46" spans="1:239" s="547" customFormat="1">
      <c r="A46" s="986">
        <f t="shared" si="2"/>
        <v>20</v>
      </c>
      <c r="B46" s="995" t="s">
        <v>2504</v>
      </c>
      <c r="C46" s="680" t="s">
        <v>2505</v>
      </c>
      <c r="D46" s="680" t="s">
        <v>2513</v>
      </c>
      <c r="E46" s="1069" t="s">
        <v>612</v>
      </c>
      <c r="F46" s="994">
        <v>45577</v>
      </c>
      <c r="G46" s="680" t="s">
        <v>2519</v>
      </c>
      <c r="H46" s="1116">
        <v>158880</v>
      </c>
      <c r="I46" s="1116">
        <f t="shared" si="3"/>
        <v>158880</v>
      </c>
    </row>
    <row r="47" spans="1:239" s="547" customFormat="1">
      <c r="A47" s="986">
        <f t="shared" si="2"/>
        <v>21</v>
      </c>
      <c r="B47" s="995" t="s">
        <v>1370</v>
      </c>
      <c r="C47" s="680" t="s">
        <v>1362</v>
      </c>
      <c r="D47" s="680" t="s">
        <v>1384</v>
      </c>
      <c r="E47" s="1069" t="s">
        <v>612</v>
      </c>
      <c r="F47" s="994">
        <v>45465</v>
      </c>
      <c r="G47" s="680"/>
      <c r="H47" s="1116">
        <v>118955994.955833</v>
      </c>
      <c r="I47" s="1116">
        <f t="shared" si="3"/>
        <v>118955994.955833</v>
      </c>
    </row>
    <row r="48" spans="1:239" s="547" customFormat="1">
      <c r="A48" s="986">
        <f t="shared" si="2"/>
        <v>22</v>
      </c>
      <c r="B48" s="997" t="s">
        <v>1399</v>
      </c>
      <c r="C48" s="1062" t="s">
        <v>1398</v>
      </c>
      <c r="D48" s="680" t="s">
        <v>1400</v>
      </c>
      <c r="E48" s="1064" t="s">
        <v>612</v>
      </c>
      <c r="F48" s="994">
        <v>45495</v>
      </c>
      <c r="G48" s="680"/>
      <c r="H48" s="1116">
        <v>101564</v>
      </c>
      <c r="I48" s="1116">
        <f t="shared" si="3"/>
        <v>101564</v>
      </c>
    </row>
    <row r="49" spans="1:239" s="547" customFormat="1">
      <c r="A49" s="986">
        <f t="shared" si="2"/>
        <v>23</v>
      </c>
      <c r="B49" s="997" t="s">
        <v>1669</v>
      </c>
      <c r="C49" s="1062" t="s">
        <v>1668</v>
      </c>
      <c r="D49" s="680" t="s">
        <v>1670</v>
      </c>
      <c r="E49" s="1064" t="s">
        <v>612</v>
      </c>
      <c r="F49" s="994">
        <v>45476</v>
      </c>
      <c r="G49" s="680"/>
      <c r="H49" s="1116">
        <v>250000</v>
      </c>
      <c r="I49" s="1116">
        <f t="shared" si="3"/>
        <v>250000</v>
      </c>
    </row>
    <row r="50" spans="1:239" s="547" customFormat="1">
      <c r="A50" s="986">
        <f t="shared" si="2"/>
        <v>24</v>
      </c>
      <c r="B50" s="997" t="s">
        <v>769</v>
      </c>
      <c r="C50" s="1062" t="s">
        <v>1725</v>
      </c>
      <c r="D50" s="680" t="s">
        <v>1694</v>
      </c>
      <c r="E50" s="1064" t="s">
        <v>416</v>
      </c>
      <c r="F50" s="994">
        <v>45531</v>
      </c>
      <c r="G50" s="680"/>
      <c r="H50" s="1116">
        <v>445703.26</v>
      </c>
      <c r="I50" s="1116">
        <f t="shared" si="3"/>
        <v>445703.26</v>
      </c>
    </row>
    <row r="51" spans="1:239" s="556" customFormat="1">
      <c r="A51" s="986">
        <f t="shared" si="2"/>
        <v>25</v>
      </c>
      <c r="B51" s="996" t="s">
        <v>2506</v>
      </c>
      <c r="C51" s="1062" t="s">
        <v>2507</v>
      </c>
      <c r="D51" s="680" t="s">
        <v>2514</v>
      </c>
      <c r="E51" s="1064" t="s">
        <v>682</v>
      </c>
      <c r="F51" s="994">
        <v>45572</v>
      </c>
      <c r="G51" s="680" t="s">
        <v>2520</v>
      </c>
      <c r="H51" s="1116">
        <v>421962</v>
      </c>
      <c r="I51" s="1116">
        <f t="shared" si="3"/>
        <v>421962</v>
      </c>
      <c r="J51" s="547"/>
      <c r="K51" s="547"/>
      <c r="L51" s="547"/>
      <c r="M51" s="547"/>
      <c r="N51" s="547"/>
      <c r="O51" s="547"/>
      <c r="P51" s="547"/>
      <c r="Q51" s="547"/>
      <c r="R51" s="547"/>
      <c r="S51" s="547"/>
      <c r="T51" s="547"/>
      <c r="U51" s="547"/>
      <c r="V51" s="547"/>
      <c r="W51" s="547"/>
      <c r="X51" s="547"/>
      <c r="Y51" s="547"/>
      <c r="Z51" s="547"/>
      <c r="AA51" s="547"/>
      <c r="AB51" s="547"/>
      <c r="AC51" s="547"/>
      <c r="AD51" s="547"/>
      <c r="AE51" s="547"/>
      <c r="AF51" s="547"/>
      <c r="AG51" s="547"/>
      <c r="AH51" s="547"/>
      <c r="AI51" s="547"/>
      <c r="AJ51" s="547"/>
      <c r="AK51" s="547"/>
      <c r="AL51" s="547"/>
      <c r="AM51" s="547"/>
      <c r="AN51" s="547"/>
      <c r="AO51" s="547"/>
      <c r="AP51" s="547"/>
      <c r="AQ51" s="547"/>
      <c r="AR51" s="547"/>
      <c r="AS51" s="547"/>
      <c r="AT51" s="547"/>
      <c r="AU51" s="547"/>
      <c r="AV51" s="547"/>
      <c r="AW51" s="547"/>
      <c r="AX51" s="547"/>
      <c r="AY51" s="547"/>
      <c r="AZ51" s="547"/>
      <c r="BA51" s="547"/>
      <c r="BB51" s="547"/>
      <c r="BC51" s="547"/>
      <c r="BD51" s="547"/>
      <c r="BE51" s="547"/>
      <c r="BF51" s="547"/>
      <c r="BG51" s="547"/>
      <c r="BH51" s="547"/>
      <c r="BI51" s="547"/>
      <c r="BJ51" s="547"/>
      <c r="BK51" s="547"/>
      <c r="BL51" s="547"/>
      <c r="BM51" s="547"/>
      <c r="BN51" s="547"/>
      <c r="BO51" s="547"/>
      <c r="BP51" s="547"/>
      <c r="BQ51" s="547"/>
      <c r="BR51" s="547"/>
      <c r="BS51" s="547"/>
      <c r="BT51" s="547"/>
      <c r="BU51" s="547"/>
      <c r="BV51" s="547"/>
      <c r="BW51" s="547"/>
      <c r="BX51" s="547"/>
      <c r="BY51" s="547"/>
      <c r="BZ51" s="547"/>
      <c r="CA51" s="547"/>
      <c r="CB51" s="547"/>
      <c r="CC51" s="547"/>
      <c r="CD51" s="547"/>
      <c r="CE51" s="547"/>
      <c r="CF51" s="547"/>
      <c r="CG51" s="547"/>
      <c r="CH51" s="547"/>
      <c r="CI51" s="547"/>
      <c r="CJ51" s="547"/>
      <c r="CK51" s="547"/>
      <c r="CL51" s="547"/>
      <c r="CM51" s="547"/>
      <c r="CN51" s="547"/>
      <c r="CO51" s="547"/>
      <c r="CP51" s="547"/>
      <c r="CQ51" s="547"/>
      <c r="CR51" s="547"/>
      <c r="CS51" s="547"/>
      <c r="CT51" s="547"/>
      <c r="CU51" s="547"/>
      <c r="CV51" s="547"/>
      <c r="CW51" s="547"/>
      <c r="CX51" s="547"/>
      <c r="CY51" s="547"/>
      <c r="CZ51" s="547"/>
      <c r="DA51" s="547"/>
      <c r="DB51" s="547"/>
      <c r="DC51" s="547"/>
      <c r="DD51" s="547"/>
      <c r="DE51" s="547"/>
      <c r="DF51" s="547"/>
      <c r="DG51" s="547"/>
      <c r="DH51" s="547"/>
      <c r="DI51" s="547"/>
      <c r="DJ51" s="547"/>
      <c r="DK51" s="547"/>
      <c r="DL51" s="547"/>
      <c r="DM51" s="547"/>
      <c r="DN51" s="547"/>
      <c r="DO51" s="547"/>
      <c r="DP51" s="547"/>
      <c r="DQ51" s="547"/>
      <c r="DR51" s="547"/>
      <c r="DS51" s="547"/>
      <c r="DT51" s="547"/>
      <c r="DU51" s="547"/>
      <c r="DV51" s="547"/>
      <c r="DW51" s="547"/>
      <c r="DX51" s="547"/>
      <c r="DY51" s="547"/>
      <c r="DZ51" s="547"/>
      <c r="EA51" s="547"/>
      <c r="EB51" s="547"/>
      <c r="EC51" s="547"/>
      <c r="ED51" s="547"/>
      <c r="EE51" s="547"/>
      <c r="EF51" s="547"/>
      <c r="EG51" s="547"/>
      <c r="EH51" s="547"/>
      <c r="EI51" s="547"/>
      <c r="EJ51" s="547"/>
      <c r="EK51" s="547"/>
      <c r="EL51" s="547"/>
      <c r="EM51" s="547"/>
      <c r="EN51" s="547"/>
      <c r="EO51" s="547"/>
      <c r="EP51" s="547"/>
      <c r="EQ51" s="547"/>
      <c r="ER51" s="547"/>
      <c r="ES51" s="547"/>
      <c r="ET51" s="547"/>
      <c r="EU51" s="547"/>
      <c r="EV51" s="547"/>
      <c r="EW51" s="547"/>
      <c r="EX51" s="547"/>
      <c r="EY51" s="547"/>
      <c r="EZ51" s="547"/>
      <c r="FA51" s="547"/>
      <c r="FB51" s="547"/>
      <c r="FC51" s="547"/>
      <c r="FD51" s="547"/>
      <c r="FE51" s="547"/>
      <c r="FF51" s="547"/>
      <c r="FG51" s="547"/>
      <c r="FH51" s="547"/>
      <c r="FI51" s="547"/>
      <c r="FJ51" s="547"/>
      <c r="FK51" s="547"/>
      <c r="FL51" s="547"/>
      <c r="FM51" s="547"/>
      <c r="FN51" s="547"/>
      <c r="FO51" s="547"/>
      <c r="FP51" s="547"/>
      <c r="FQ51" s="547"/>
      <c r="FR51" s="547"/>
      <c r="FS51" s="547"/>
      <c r="FT51" s="547"/>
      <c r="FU51" s="547"/>
      <c r="FV51" s="547"/>
      <c r="FW51" s="547"/>
      <c r="FX51" s="547"/>
      <c r="FY51" s="547"/>
      <c r="FZ51" s="547"/>
      <c r="GA51" s="547"/>
      <c r="GB51" s="547"/>
      <c r="GC51" s="547"/>
      <c r="GD51" s="547"/>
      <c r="GE51" s="547"/>
      <c r="GF51" s="547"/>
      <c r="GG51" s="547"/>
      <c r="GH51" s="547"/>
      <c r="GI51" s="547"/>
      <c r="GJ51" s="547"/>
      <c r="GK51" s="547"/>
      <c r="GL51" s="547"/>
      <c r="GM51" s="547"/>
      <c r="GN51" s="547"/>
      <c r="GO51" s="547"/>
      <c r="GP51" s="547"/>
      <c r="GQ51" s="547"/>
      <c r="GR51" s="547"/>
      <c r="GS51" s="547"/>
      <c r="GT51" s="547"/>
      <c r="GU51" s="547"/>
      <c r="GV51" s="547"/>
      <c r="GW51" s="547"/>
      <c r="GX51" s="547"/>
      <c r="GY51" s="547"/>
      <c r="GZ51" s="547"/>
      <c r="HA51" s="547"/>
      <c r="HB51" s="547"/>
      <c r="HC51" s="547"/>
      <c r="HD51" s="547"/>
      <c r="HE51" s="547"/>
      <c r="HF51" s="547"/>
      <c r="HG51" s="547"/>
      <c r="HH51" s="547"/>
      <c r="HI51" s="547"/>
      <c r="HJ51" s="547"/>
      <c r="HK51" s="547"/>
      <c r="HL51" s="547"/>
      <c r="HM51" s="547"/>
      <c r="HN51" s="547"/>
      <c r="HO51" s="547"/>
      <c r="HP51" s="547"/>
      <c r="HQ51" s="547"/>
      <c r="HR51" s="547"/>
      <c r="HS51" s="547"/>
      <c r="HT51" s="547"/>
      <c r="HU51" s="547"/>
      <c r="HV51" s="547"/>
      <c r="HW51" s="547"/>
      <c r="HX51" s="547"/>
      <c r="HY51" s="547"/>
      <c r="HZ51" s="547"/>
      <c r="IA51" s="547"/>
      <c r="IB51" s="547"/>
      <c r="IC51" s="547"/>
      <c r="ID51" s="547"/>
      <c r="IE51" s="547"/>
    </row>
    <row r="52" spans="1:239" s="556" customFormat="1">
      <c r="A52" s="986">
        <f t="shared" si="2"/>
        <v>26</v>
      </c>
      <c r="B52" s="914" t="s">
        <v>1371</v>
      </c>
      <c r="C52" s="680" t="s">
        <v>1363</v>
      </c>
      <c r="D52" s="680" t="s">
        <v>1385</v>
      </c>
      <c r="E52" s="1069" t="s">
        <v>416</v>
      </c>
      <c r="F52" s="994">
        <v>45316</v>
      </c>
      <c r="G52" s="680" t="s">
        <v>1378</v>
      </c>
      <c r="H52" s="1116">
        <v>24520000</v>
      </c>
      <c r="I52" s="1116">
        <f t="shared" si="3"/>
        <v>24520000</v>
      </c>
      <c r="J52" s="547"/>
      <c r="K52" s="547"/>
      <c r="L52" s="547"/>
      <c r="M52" s="547"/>
      <c r="N52" s="547"/>
      <c r="O52" s="547"/>
      <c r="P52" s="547"/>
      <c r="Q52" s="547"/>
      <c r="R52" s="547"/>
      <c r="S52" s="547"/>
      <c r="T52" s="547"/>
      <c r="U52" s="547"/>
      <c r="V52" s="547"/>
      <c r="W52" s="547"/>
      <c r="X52" s="547"/>
      <c r="Y52" s="547"/>
      <c r="Z52" s="547"/>
      <c r="AA52" s="547"/>
      <c r="AB52" s="547"/>
      <c r="AC52" s="547"/>
      <c r="AD52" s="547"/>
      <c r="AE52" s="547"/>
      <c r="AF52" s="547"/>
      <c r="AG52" s="547"/>
      <c r="AH52" s="547"/>
      <c r="AI52" s="547"/>
      <c r="AJ52" s="547"/>
      <c r="AK52" s="547"/>
      <c r="AL52" s="547"/>
      <c r="AM52" s="547"/>
      <c r="AN52" s="547"/>
      <c r="AO52" s="547"/>
      <c r="AP52" s="547"/>
      <c r="AQ52" s="547"/>
      <c r="AR52" s="547"/>
      <c r="AS52" s="547"/>
      <c r="AT52" s="547"/>
      <c r="AU52" s="547"/>
      <c r="AV52" s="547"/>
      <c r="AW52" s="547"/>
      <c r="AX52" s="547"/>
      <c r="AY52" s="547"/>
      <c r="AZ52" s="547"/>
      <c r="BA52" s="547"/>
      <c r="BB52" s="547"/>
      <c r="BC52" s="547"/>
      <c r="BD52" s="547"/>
      <c r="BE52" s="547"/>
      <c r="BF52" s="547"/>
      <c r="BG52" s="547"/>
      <c r="BH52" s="547"/>
      <c r="BI52" s="547"/>
      <c r="BJ52" s="547"/>
      <c r="BK52" s="547"/>
      <c r="BL52" s="547"/>
      <c r="BM52" s="547"/>
      <c r="BN52" s="547"/>
      <c r="BO52" s="547"/>
      <c r="BP52" s="547"/>
      <c r="BQ52" s="547"/>
      <c r="BR52" s="547"/>
      <c r="BS52" s="547"/>
      <c r="BT52" s="547"/>
      <c r="BU52" s="547"/>
      <c r="BV52" s="547"/>
      <c r="BW52" s="547"/>
      <c r="BX52" s="547"/>
      <c r="BY52" s="547"/>
      <c r="BZ52" s="547"/>
      <c r="CA52" s="547"/>
      <c r="CB52" s="547"/>
      <c r="CC52" s="547"/>
      <c r="CD52" s="547"/>
      <c r="CE52" s="547"/>
      <c r="CF52" s="547"/>
      <c r="CG52" s="547"/>
      <c r="CH52" s="547"/>
      <c r="CI52" s="547"/>
      <c r="CJ52" s="547"/>
      <c r="CK52" s="547"/>
      <c r="CL52" s="547"/>
      <c r="CM52" s="547"/>
      <c r="CN52" s="547"/>
      <c r="CO52" s="547"/>
      <c r="CP52" s="547"/>
      <c r="CQ52" s="547"/>
      <c r="CR52" s="547"/>
      <c r="CS52" s="547"/>
      <c r="CT52" s="547"/>
      <c r="CU52" s="547"/>
      <c r="CV52" s="547"/>
      <c r="CW52" s="547"/>
      <c r="CX52" s="547"/>
      <c r="CY52" s="547"/>
      <c r="CZ52" s="547"/>
      <c r="DA52" s="547"/>
      <c r="DB52" s="547"/>
      <c r="DC52" s="547"/>
      <c r="DD52" s="547"/>
      <c r="DE52" s="547"/>
      <c r="DF52" s="547"/>
      <c r="DG52" s="547"/>
      <c r="DH52" s="547"/>
      <c r="DI52" s="547"/>
      <c r="DJ52" s="547"/>
      <c r="DK52" s="547"/>
      <c r="DL52" s="547"/>
      <c r="DM52" s="547"/>
      <c r="DN52" s="547"/>
      <c r="DO52" s="547"/>
      <c r="DP52" s="547"/>
      <c r="DQ52" s="547"/>
      <c r="DR52" s="547"/>
      <c r="DS52" s="547"/>
      <c r="DT52" s="547"/>
      <c r="DU52" s="547"/>
      <c r="DV52" s="547"/>
      <c r="DW52" s="547"/>
      <c r="DX52" s="547"/>
      <c r="DY52" s="547"/>
      <c r="DZ52" s="547"/>
      <c r="EA52" s="547"/>
      <c r="EB52" s="547"/>
      <c r="EC52" s="547"/>
      <c r="ED52" s="547"/>
      <c r="EE52" s="547"/>
      <c r="EF52" s="547"/>
      <c r="EG52" s="547"/>
      <c r="EH52" s="547"/>
      <c r="EI52" s="547"/>
      <c r="EJ52" s="547"/>
      <c r="EK52" s="547"/>
      <c r="EL52" s="547"/>
      <c r="EM52" s="547"/>
      <c r="EN52" s="547"/>
      <c r="EO52" s="547"/>
      <c r="EP52" s="547"/>
      <c r="EQ52" s="547"/>
      <c r="ER52" s="547"/>
      <c r="ES52" s="547"/>
      <c r="ET52" s="547"/>
      <c r="EU52" s="547"/>
      <c r="EV52" s="547"/>
      <c r="EW52" s="547"/>
      <c r="EX52" s="547"/>
      <c r="EY52" s="547"/>
      <c r="EZ52" s="547"/>
      <c r="FA52" s="547"/>
      <c r="FB52" s="547"/>
      <c r="FC52" s="547"/>
      <c r="FD52" s="547"/>
      <c r="FE52" s="547"/>
      <c r="FF52" s="547"/>
      <c r="FG52" s="547"/>
      <c r="FH52" s="547"/>
      <c r="FI52" s="547"/>
      <c r="FJ52" s="547"/>
      <c r="FK52" s="547"/>
      <c r="FL52" s="547"/>
      <c r="FM52" s="547"/>
      <c r="FN52" s="547"/>
      <c r="FO52" s="547"/>
      <c r="FP52" s="547"/>
      <c r="FQ52" s="547"/>
      <c r="FR52" s="547"/>
      <c r="FS52" s="547"/>
      <c r="FT52" s="547"/>
      <c r="FU52" s="547"/>
      <c r="FV52" s="547"/>
      <c r="FW52" s="547"/>
      <c r="FX52" s="547"/>
      <c r="FY52" s="547"/>
      <c r="FZ52" s="547"/>
      <c r="GA52" s="547"/>
      <c r="GB52" s="547"/>
      <c r="GC52" s="547"/>
      <c r="GD52" s="547"/>
      <c r="GE52" s="547"/>
      <c r="GF52" s="547"/>
      <c r="GG52" s="547"/>
      <c r="GH52" s="547"/>
      <c r="GI52" s="547"/>
      <c r="GJ52" s="547"/>
      <c r="GK52" s="547"/>
      <c r="GL52" s="547"/>
      <c r="GM52" s="547"/>
      <c r="GN52" s="547"/>
      <c r="GO52" s="547"/>
      <c r="GP52" s="547"/>
      <c r="GQ52" s="547"/>
      <c r="GR52" s="547"/>
      <c r="GS52" s="547"/>
      <c r="GT52" s="547"/>
      <c r="GU52" s="547"/>
      <c r="GV52" s="547"/>
      <c r="GW52" s="547"/>
      <c r="GX52" s="547"/>
      <c r="GY52" s="547"/>
      <c r="GZ52" s="547"/>
      <c r="HA52" s="547"/>
      <c r="HB52" s="547"/>
      <c r="HC52" s="547"/>
      <c r="HD52" s="547"/>
      <c r="HE52" s="547"/>
      <c r="HF52" s="547"/>
      <c r="HG52" s="547"/>
      <c r="HH52" s="547"/>
      <c r="HI52" s="547"/>
      <c r="HJ52" s="547"/>
      <c r="HK52" s="547"/>
      <c r="HL52" s="547"/>
      <c r="HM52" s="547"/>
      <c r="HN52" s="547"/>
      <c r="HO52" s="547"/>
      <c r="HP52" s="547"/>
      <c r="HQ52" s="547"/>
      <c r="HR52" s="547"/>
      <c r="HS52" s="547"/>
      <c r="HT52" s="547"/>
      <c r="HU52" s="547"/>
      <c r="HV52" s="547"/>
      <c r="HW52" s="547"/>
      <c r="HX52" s="547"/>
      <c r="HY52" s="547"/>
      <c r="HZ52" s="547"/>
      <c r="IA52" s="547"/>
      <c r="IB52" s="547"/>
      <c r="IC52" s="547"/>
      <c r="ID52" s="547"/>
      <c r="IE52" s="547"/>
    </row>
    <row r="53" spans="1:239" s="556" customFormat="1">
      <c r="A53" s="986">
        <f t="shared" si="2"/>
        <v>27</v>
      </c>
      <c r="B53" s="914" t="s">
        <v>2508</v>
      </c>
      <c r="C53" s="680" t="s">
        <v>2509</v>
      </c>
      <c r="D53" s="680" t="s">
        <v>2515</v>
      </c>
      <c r="E53" s="1069" t="s">
        <v>612</v>
      </c>
      <c r="F53" s="994">
        <v>45576</v>
      </c>
      <c r="G53" s="680" t="s">
        <v>2521</v>
      </c>
      <c r="H53" s="1116">
        <v>981500</v>
      </c>
      <c r="I53" s="1116">
        <f t="shared" si="3"/>
        <v>981500</v>
      </c>
      <c r="J53" s="547"/>
      <c r="K53" s="547"/>
      <c r="L53" s="547"/>
      <c r="M53" s="547"/>
      <c r="N53" s="547"/>
      <c r="O53" s="547"/>
      <c r="P53" s="547"/>
      <c r="Q53" s="547"/>
      <c r="R53" s="547"/>
      <c r="S53" s="547"/>
      <c r="T53" s="547"/>
      <c r="U53" s="547"/>
      <c r="V53" s="547"/>
      <c r="W53" s="547"/>
      <c r="X53" s="547"/>
      <c r="Y53" s="547"/>
      <c r="Z53" s="547"/>
      <c r="AA53" s="547"/>
      <c r="AB53" s="547"/>
      <c r="AC53" s="547"/>
      <c r="AD53" s="547"/>
      <c r="AE53" s="547"/>
      <c r="AF53" s="547"/>
      <c r="AG53" s="547"/>
      <c r="AH53" s="547"/>
      <c r="AI53" s="547"/>
      <c r="AJ53" s="547"/>
      <c r="AK53" s="547"/>
      <c r="AL53" s="547"/>
      <c r="AM53" s="547"/>
      <c r="AN53" s="547"/>
      <c r="AO53" s="547"/>
      <c r="AP53" s="547"/>
      <c r="AQ53" s="547"/>
      <c r="AR53" s="547"/>
      <c r="AS53" s="547"/>
      <c r="AT53" s="547"/>
      <c r="AU53" s="547"/>
      <c r="AV53" s="547"/>
      <c r="AW53" s="547"/>
      <c r="AX53" s="547"/>
      <c r="AY53" s="547"/>
      <c r="AZ53" s="547"/>
      <c r="BA53" s="547"/>
      <c r="BB53" s="547"/>
      <c r="BC53" s="547"/>
      <c r="BD53" s="547"/>
      <c r="BE53" s="547"/>
      <c r="BF53" s="547"/>
      <c r="BG53" s="547"/>
      <c r="BH53" s="547"/>
      <c r="BI53" s="547"/>
      <c r="BJ53" s="547"/>
      <c r="BK53" s="547"/>
      <c r="BL53" s="547"/>
      <c r="BM53" s="547"/>
      <c r="BN53" s="547"/>
      <c r="BO53" s="547"/>
      <c r="BP53" s="547"/>
      <c r="BQ53" s="547"/>
      <c r="BR53" s="547"/>
      <c r="BS53" s="547"/>
      <c r="BT53" s="547"/>
      <c r="BU53" s="547"/>
      <c r="BV53" s="547"/>
      <c r="BW53" s="547"/>
      <c r="BX53" s="547"/>
      <c r="BY53" s="547"/>
      <c r="BZ53" s="547"/>
      <c r="CA53" s="547"/>
      <c r="CB53" s="547"/>
      <c r="CC53" s="547"/>
      <c r="CD53" s="547"/>
      <c r="CE53" s="547"/>
      <c r="CF53" s="547"/>
      <c r="CG53" s="547"/>
      <c r="CH53" s="547"/>
      <c r="CI53" s="547"/>
      <c r="CJ53" s="547"/>
      <c r="CK53" s="547"/>
      <c r="CL53" s="547"/>
      <c r="CM53" s="547"/>
      <c r="CN53" s="547"/>
      <c r="CO53" s="547"/>
      <c r="CP53" s="547"/>
      <c r="CQ53" s="547"/>
      <c r="CR53" s="547"/>
      <c r="CS53" s="547"/>
      <c r="CT53" s="547"/>
      <c r="CU53" s="547"/>
      <c r="CV53" s="547"/>
      <c r="CW53" s="547"/>
      <c r="CX53" s="547"/>
      <c r="CY53" s="547"/>
      <c r="CZ53" s="547"/>
      <c r="DA53" s="547"/>
      <c r="DB53" s="547"/>
      <c r="DC53" s="547"/>
      <c r="DD53" s="547"/>
      <c r="DE53" s="547"/>
      <c r="DF53" s="547"/>
      <c r="DG53" s="547"/>
      <c r="DH53" s="547"/>
      <c r="DI53" s="547"/>
      <c r="DJ53" s="547"/>
      <c r="DK53" s="547"/>
      <c r="DL53" s="547"/>
      <c r="DM53" s="547"/>
      <c r="DN53" s="547"/>
      <c r="DO53" s="547"/>
      <c r="DP53" s="547"/>
      <c r="DQ53" s="547"/>
      <c r="DR53" s="547"/>
      <c r="DS53" s="547"/>
      <c r="DT53" s="547"/>
      <c r="DU53" s="547"/>
      <c r="DV53" s="547"/>
      <c r="DW53" s="547"/>
      <c r="DX53" s="547"/>
      <c r="DY53" s="547"/>
      <c r="DZ53" s="547"/>
      <c r="EA53" s="547"/>
      <c r="EB53" s="547"/>
      <c r="EC53" s="547"/>
      <c r="ED53" s="547"/>
      <c r="EE53" s="547"/>
      <c r="EF53" s="547"/>
      <c r="EG53" s="547"/>
      <c r="EH53" s="547"/>
      <c r="EI53" s="547"/>
      <c r="EJ53" s="547"/>
      <c r="EK53" s="547"/>
      <c r="EL53" s="547"/>
      <c r="EM53" s="547"/>
      <c r="EN53" s="547"/>
      <c r="EO53" s="547"/>
      <c r="EP53" s="547"/>
      <c r="EQ53" s="547"/>
      <c r="ER53" s="547"/>
      <c r="ES53" s="547"/>
      <c r="ET53" s="547"/>
      <c r="EU53" s="547"/>
      <c r="EV53" s="547"/>
      <c r="EW53" s="547"/>
      <c r="EX53" s="547"/>
      <c r="EY53" s="547"/>
      <c r="EZ53" s="547"/>
      <c r="FA53" s="547"/>
      <c r="FB53" s="547"/>
      <c r="FC53" s="547"/>
      <c r="FD53" s="547"/>
      <c r="FE53" s="547"/>
      <c r="FF53" s="547"/>
      <c r="FG53" s="547"/>
      <c r="FH53" s="547"/>
      <c r="FI53" s="547"/>
      <c r="FJ53" s="547"/>
      <c r="FK53" s="547"/>
      <c r="FL53" s="547"/>
      <c r="FM53" s="547"/>
      <c r="FN53" s="547"/>
      <c r="FO53" s="547"/>
      <c r="FP53" s="547"/>
      <c r="FQ53" s="547"/>
      <c r="FR53" s="547"/>
      <c r="FS53" s="547"/>
      <c r="FT53" s="547"/>
      <c r="FU53" s="547"/>
      <c r="FV53" s="547"/>
      <c r="FW53" s="547"/>
      <c r="FX53" s="547"/>
      <c r="FY53" s="547"/>
      <c r="FZ53" s="547"/>
      <c r="GA53" s="547"/>
      <c r="GB53" s="547"/>
      <c r="GC53" s="547"/>
      <c r="GD53" s="547"/>
      <c r="GE53" s="547"/>
      <c r="GF53" s="547"/>
      <c r="GG53" s="547"/>
      <c r="GH53" s="547"/>
      <c r="GI53" s="547"/>
      <c r="GJ53" s="547"/>
      <c r="GK53" s="547"/>
      <c r="GL53" s="547"/>
      <c r="GM53" s="547"/>
      <c r="GN53" s="547"/>
      <c r="GO53" s="547"/>
      <c r="GP53" s="547"/>
      <c r="GQ53" s="547"/>
      <c r="GR53" s="547"/>
      <c r="GS53" s="547"/>
      <c r="GT53" s="547"/>
      <c r="GU53" s="547"/>
      <c r="GV53" s="547"/>
      <c r="GW53" s="547"/>
      <c r="GX53" s="547"/>
      <c r="GY53" s="547"/>
      <c r="GZ53" s="547"/>
      <c r="HA53" s="547"/>
      <c r="HB53" s="547"/>
      <c r="HC53" s="547"/>
      <c r="HD53" s="547"/>
      <c r="HE53" s="547"/>
      <c r="HF53" s="547"/>
      <c r="HG53" s="547"/>
      <c r="HH53" s="547"/>
      <c r="HI53" s="547"/>
      <c r="HJ53" s="547"/>
      <c r="HK53" s="547"/>
      <c r="HL53" s="547"/>
      <c r="HM53" s="547"/>
      <c r="HN53" s="547"/>
      <c r="HO53" s="547"/>
      <c r="HP53" s="547"/>
      <c r="HQ53" s="547"/>
      <c r="HR53" s="547"/>
      <c r="HS53" s="547"/>
      <c r="HT53" s="547"/>
      <c r="HU53" s="547"/>
      <c r="HV53" s="547"/>
      <c r="HW53" s="547"/>
      <c r="HX53" s="547"/>
      <c r="HY53" s="547"/>
      <c r="HZ53" s="547"/>
      <c r="IA53" s="547"/>
      <c r="IB53" s="547"/>
      <c r="IC53" s="547"/>
      <c r="ID53" s="547"/>
      <c r="IE53" s="547"/>
    </row>
    <row r="54" spans="1:239" s="556" customFormat="1">
      <c r="A54" s="986">
        <f t="shared" si="2"/>
        <v>28</v>
      </c>
      <c r="B54" s="914" t="s">
        <v>770</v>
      </c>
      <c r="C54" s="680" t="s">
        <v>2510</v>
      </c>
      <c r="D54" s="680" t="s">
        <v>2516</v>
      </c>
      <c r="E54" s="1069" t="s">
        <v>612</v>
      </c>
      <c r="F54" s="994"/>
      <c r="G54" s="680"/>
      <c r="H54" s="1116">
        <v>46418</v>
      </c>
      <c r="I54" s="1116">
        <f t="shared" si="3"/>
        <v>46418</v>
      </c>
      <c r="J54" s="547"/>
      <c r="K54" s="547"/>
      <c r="L54" s="547"/>
      <c r="M54" s="547"/>
      <c r="N54" s="547"/>
      <c r="O54" s="547"/>
      <c r="P54" s="547"/>
      <c r="Q54" s="547"/>
      <c r="R54" s="547"/>
      <c r="S54" s="547"/>
      <c r="T54" s="547"/>
      <c r="U54" s="547"/>
      <c r="V54" s="547"/>
      <c r="W54" s="547"/>
      <c r="X54" s="547"/>
      <c r="Y54" s="547"/>
      <c r="Z54" s="547"/>
      <c r="AA54" s="547"/>
      <c r="AB54" s="547"/>
      <c r="AC54" s="547"/>
      <c r="AD54" s="547"/>
      <c r="AE54" s="547"/>
      <c r="AF54" s="547"/>
      <c r="AG54" s="547"/>
      <c r="AH54" s="547"/>
      <c r="AI54" s="547"/>
      <c r="AJ54" s="547"/>
      <c r="AK54" s="547"/>
      <c r="AL54" s="547"/>
      <c r="AM54" s="547"/>
      <c r="AN54" s="547"/>
      <c r="AO54" s="547"/>
      <c r="AP54" s="547"/>
      <c r="AQ54" s="547"/>
      <c r="AR54" s="547"/>
      <c r="AS54" s="547"/>
      <c r="AT54" s="547"/>
      <c r="AU54" s="547"/>
      <c r="AV54" s="547"/>
      <c r="AW54" s="547"/>
      <c r="AX54" s="547"/>
      <c r="AY54" s="547"/>
      <c r="AZ54" s="547"/>
      <c r="BA54" s="547"/>
      <c r="BB54" s="547"/>
      <c r="BC54" s="547"/>
      <c r="BD54" s="547"/>
      <c r="BE54" s="547"/>
      <c r="BF54" s="547"/>
      <c r="BG54" s="547"/>
      <c r="BH54" s="547"/>
      <c r="BI54" s="547"/>
      <c r="BJ54" s="547"/>
      <c r="BK54" s="547"/>
      <c r="BL54" s="547"/>
      <c r="BM54" s="547"/>
      <c r="BN54" s="547"/>
      <c r="BO54" s="547"/>
      <c r="BP54" s="547"/>
      <c r="BQ54" s="547"/>
      <c r="BR54" s="547"/>
      <c r="BS54" s="547"/>
      <c r="BT54" s="547"/>
      <c r="BU54" s="547"/>
      <c r="BV54" s="547"/>
      <c r="BW54" s="547"/>
      <c r="BX54" s="547"/>
      <c r="BY54" s="547"/>
      <c r="BZ54" s="547"/>
      <c r="CA54" s="547"/>
      <c r="CB54" s="547"/>
      <c r="CC54" s="547"/>
      <c r="CD54" s="547"/>
      <c r="CE54" s="547"/>
      <c r="CF54" s="547"/>
      <c r="CG54" s="547"/>
      <c r="CH54" s="547"/>
      <c r="CI54" s="547"/>
      <c r="CJ54" s="547"/>
      <c r="CK54" s="547"/>
      <c r="CL54" s="547"/>
      <c r="CM54" s="547"/>
      <c r="CN54" s="547"/>
      <c r="CO54" s="547"/>
      <c r="CP54" s="547"/>
      <c r="CQ54" s="547"/>
      <c r="CR54" s="547"/>
      <c r="CS54" s="547"/>
      <c r="CT54" s="547"/>
      <c r="CU54" s="547"/>
      <c r="CV54" s="547"/>
      <c r="CW54" s="547"/>
      <c r="CX54" s="547"/>
      <c r="CY54" s="547"/>
      <c r="CZ54" s="547"/>
      <c r="DA54" s="547"/>
      <c r="DB54" s="547"/>
      <c r="DC54" s="547"/>
      <c r="DD54" s="547"/>
      <c r="DE54" s="547"/>
      <c r="DF54" s="547"/>
      <c r="DG54" s="547"/>
      <c r="DH54" s="547"/>
      <c r="DI54" s="547"/>
      <c r="DJ54" s="547"/>
      <c r="DK54" s="547"/>
      <c r="DL54" s="547"/>
      <c r="DM54" s="547"/>
      <c r="DN54" s="547"/>
      <c r="DO54" s="547"/>
      <c r="DP54" s="547"/>
      <c r="DQ54" s="547"/>
      <c r="DR54" s="547"/>
      <c r="DS54" s="547"/>
      <c r="DT54" s="547"/>
      <c r="DU54" s="547"/>
      <c r="DV54" s="547"/>
      <c r="DW54" s="547"/>
      <c r="DX54" s="547"/>
      <c r="DY54" s="547"/>
      <c r="DZ54" s="547"/>
      <c r="EA54" s="547"/>
      <c r="EB54" s="547"/>
      <c r="EC54" s="547"/>
      <c r="ED54" s="547"/>
      <c r="EE54" s="547"/>
      <c r="EF54" s="547"/>
      <c r="EG54" s="547"/>
      <c r="EH54" s="547"/>
      <c r="EI54" s="547"/>
      <c r="EJ54" s="547"/>
      <c r="EK54" s="547"/>
      <c r="EL54" s="547"/>
      <c r="EM54" s="547"/>
      <c r="EN54" s="547"/>
      <c r="EO54" s="547"/>
      <c r="EP54" s="547"/>
      <c r="EQ54" s="547"/>
      <c r="ER54" s="547"/>
      <c r="ES54" s="547"/>
      <c r="ET54" s="547"/>
      <c r="EU54" s="547"/>
      <c r="EV54" s="547"/>
      <c r="EW54" s="547"/>
      <c r="EX54" s="547"/>
      <c r="EY54" s="547"/>
      <c r="EZ54" s="547"/>
      <c r="FA54" s="547"/>
      <c r="FB54" s="547"/>
      <c r="FC54" s="547"/>
      <c r="FD54" s="547"/>
      <c r="FE54" s="547"/>
      <c r="FF54" s="547"/>
      <c r="FG54" s="547"/>
      <c r="FH54" s="547"/>
      <c r="FI54" s="547"/>
      <c r="FJ54" s="547"/>
      <c r="FK54" s="547"/>
      <c r="FL54" s="547"/>
      <c r="FM54" s="547"/>
      <c r="FN54" s="547"/>
      <c r="FO54" s="547"/>
      <c r="FP54" s="547"/>
      <c r="FQ54" s="547"/>
      <c r="FR54" s="547"/>
      <c r="FS54" s="547"/>
      <c r="FT54" s="547"/>
      <c r="FU54" s="547"/>
      <c r="FV54" s="547"/>
      <c r="FW54" s="547"/>
      <c r="FX54" s="547"/>
      <c r="FY54" s="547"/>
      <c r="FZ54" s="547"/>
      <c r="GA54" s="547"/>
      <c r="GB54" s="547"/>
      <c r="GC54" s="547"/>
      <c r="GD54" s="547"/>
      <c r="GE54" s="547"/>
      <c r="GF54" s="547"/>
      <c r="GG54" s="547"/>
      <c r="GH54" s="547"/>
      <c r="GI54" s="547"/>
      <c r="GJ54" s="547"/>
      <c r="GK54" s="547"/>
      <c r="GL54" s="547"/>
      <c r="GM54" s="547"/>
      <c r="GN54" s="547"/>
      <c r="GO54" s="547"/>
      <c r="GP54" s="547"/>
      <c r="GQ54" s="547"/>
      <c r="GR54" s="547"/>
      <c r="GS54" s="547"/>
      <c r="GT54" s="547"/>
      <c r="GU54" s="547"/>
      <c r="GV54" s="547"/>
      <c r="GW54" s="547"/>
      <c r="GX54" s="547"/>
      <c r="GY54" s="547"/>
      <c r="GZ54" s="547"/>
      <c r="HA54" s="547"/>
      <c r="HB54" s="547"/>
      <c r="HC54" s="547"/>
      <c r="HD54" s="547"/>
      <c r="HE54" s="547"/>
      <c r="HF54" s="547"/>
      <c r="HG54" s="547"/>
      <c r="HH54" s="547"/>
      <c r="HI54" s="547"/>
      <c r="HJ54" s="547"/>
      <c r="HK54" s="547"/>
      <c r="HL54" s="547"/>
      <c r="HM54" s="547"/>
      <c r="HN54" s="547"/>
      <c r="HO54" s="547"/>
      <c r="HP54" s="547"/>
      <c r="HQ54" s="547"/>
      <c r="HR54" s="547"/>
      <c r="HS54" s="547"/>
      <c r="HT54" s="547"/>
      <c r="HU54" s="547"/>
      <c r="HV54" s="547"/>
      <c r="HW54" s="547"/>
      <c r="HX54" s="547"/>
      <c r="HY54" s="547"/>
      <c r="HZ54" s="547"/>
      <c r="IA54" s="547"/>
      <c r="IB54" s="547"/>
      <c r="IC54" s="547"/>
      <c r="ID54" s="547"/>
      <c r="IE54" s="547"/>
    </row>
    <row r="55" spans="1:239" s="556" customFormat="1">
      <c r="A55" s="986">
        <f t="shared" si="2"/>
        <v>29</v>
      </c>
      <c r="B55" s="914" t="s">
        <v>1372</v>
      </c>
      <c r="C55" s="680" t="s">
        <v>1364</v>
      </c>
      <c r="D55" s="680" t="s">
        <v>1364</v>
      </c>
      <c r="E55" s="1069" t="s">
        <v>612</v>
      </c>
      <c r="F55" s="994"/>
      <c r="G55" s="680"/>
      <c r="H55" s="1116">
        <v>60000000</v>
      </c>
      <c r="I55" s="1116">
        <f t="shared" si="3"/>
        <v>60000000</v>
      </c>
      <c r="J55" s="547"/>
      <c r="K55" s="547"/>
      <c r="L55" s="547"/>
      <c r="M55" s="547"/>
      <c r="N55" s="547"/>
      <c r="O55" s="547"/>
      <c r="P55" s="547"/>
      <c r="Q55" s="547"/>
      <c r="R55" s="547"/>
      <c r="S55" s="547"/>
      <c r="T55" s="547"/>
      <c r="U55" s="547"/>
      <c r="V55" s="547"/>
      <c r="W55" s="547"/>
      <c r="X55" s="547"/>
      <c r="Y55" s="547"/>
      <c r="Z55" s="547"/>
      <c r="AA55" s="547"/>
      <c r="AB55" s="547"/>
      <c r="AC55" s="547"/>
      <c r="AD55" s="547"/>
      <c r="AE55" s="547"/>
      <c r="AF55" s="547"/>
      <c r="AG55" s="547"/>
      <c r="AH55" s="547"/>
      <c r="AI55" s="547"/>
      <c r="AJ55" s="547"/>
      <c r="AK55" s="547"/>
      <c r="AL55" s="547"/>
      <c r="AM55" s="547"/>
      <c r="AN55" s="547"/>
      <c r="AO55" s="547"/>
      <c r="AP55" s="547"/>
      <c r="AQ55" s="547"/>
      <c r="AR55" s="547"/>
      <c r="AS55" s="547"/>
      <c r="AT55" s="547"/>
      <c r="AU55" s="547"/>
      <c r="AV55" s="547"/>
      <c r="AW55" s="547"/>
      <c r="AX55" s="547"/>
      <c r="AY55" s="547"/>
      <c r="AZ55" s="547"/>
      <c r="BA55" s="547"/>
      <c r="BB55" s="547"/>
      <c r="BC55" s="547"/>
      <c r="BD55" s="547"/>
      <c r="BE55" s="547"/>
      <c r="BF55" s="547"/>
      <c r="BG55" s="547"/>
      <c r="BH55" s="547"/>
      <c r="BI55" s="547"/>
      <c r="BJ55" s="547"/>
      <c r="BK55" s="547"/>
      <c r="BL55" s="547"/>
      <c r="BM55" s="547"/>
      <c r="BN55" s="547"/>
      <c r="BO55" s="547"/>
      <c r="BP55" s="547"/>
      <c r="BQ55" s="547"/>
      <c r="BR55" s="547"/>
      <c r="BS55" s="547"/>
      <c r="BT55" s="547"/>
      <c r="BU55" s="547"/>
      <c r="BV55" s="547"/>
      <c r="BW55" s="547"/>
      <c r="BX55" s="547"/>
      <c r="BY55" s="547"/>
      <c r="BZ55" s="547"/>
      <c r="CA55" s="547"/>
      <c r="CB55" s="547"/>
      <c r="CC55" s="547"/>
      <c r="CD55" s="547"/>
      <c r="CE55" s="547"/>
      <c r="CF55" s="547"/>
      <c r="CG55" s="547"/>
      <c r="CH55" s="547"/>
      <c r="CI55" s="547"/>
      <c r="CJ55" s="547"/>
      <c r="CK55" s="547"/>
      <c r="CL55" s="547"/>
      <c r="CM55" s="547"/>
      <c r="CN55" s="547"/>
      <c r="CO55" s="547"/>
      <c r="CP55" s="547"/>
      <c r="CQ55" s="547"/>
      <c r="CR55" s="547"/>
      <c r="CS55" s="547"/>
      <c r="CT55" s="547"/>
      <c r="CU55" s="547"/>
      <c r="CV55" s="547"/>
      <c r="CW55" s="547"/>
      <c r="CX55" s="547"/>
      <c r="CY55" s="547"/>
      <c r="CZ55" s="547"/>
      <c r="DA55" s="547"/>
      <c r="DB55" s="547"/>
      <c r="DC55" s="547"/>
      <c r="DD55" s="547"/>
      <c r="DE55" s="547"/>
      <c r="DF55" s="547"/>
      <c r="DG55" s="547"/>
      <c r="DH55" s="547"/>
      <c r="DI55" s="547"/>
      <c r="DJ55" s="547"/>
      <c r="DK55" s="547"/>
      <c r="DL55" s="547"/>
      <c r="DM55" s="547"/>
      <c r="DN55" s="547"/>
      <c r="DO55" s="547"/>
      <c r="DP55" s="547"/>
      <c r="DQ55" s="547"/>
      <c r="DR55" s="547"/>
      <c r="DS55" s="547"/>
      <c r="DT55" s="547"/>
      <c r="DU55" s="547"/>
      <c r="DV55" s="547"/>
      <c r="DW55" s="547"/>
      <c r="DX55" s="547"/>
      <c r="DY55" s="547"/>
      <c r="DZ55" s="547"/>
      <c r="EA55" s="547"/>
      <c r="EB55" s="547"/>
      <c r="EC55" s="547"/>
      <c r="ED55" s="547"/>
      <c r="EE55" s="547"/>
      <c r="EF55" s="547"/>
      <c r="EG55" s="547"/>
      <c r="EH55" s="547"/>
      <c r="EI55" s="547"/>
      <c r="EJ55" s="547"/>
      <c r="EK55" s="547"/>
      <c r="EL55" s="547"/>
      <c r="EM55" s="547"/>
      <c r="EN55" s="547"/>
      <c r="EO55" s="547"/>
      <c r="EP55" s="547"/>
      <c r="EQ55" s="547"/>
      <c r="ER55" s="547"/>
      <c r="ES55" s="547"/>
      <c r="ET55" s="547"/>
      <c r="EU55" s="547"/>
      <c r="EV55" s="547"/>
      <c r="EW55" s="547"/>
      <c r="EX55" s="547"/>
      <c r="EY55" s="547"/>
      <c r="EZ55" s="547"/>
      <c r="FA55" s="547"/>
      <c r="FB55" s="547"/>
      <c r="FC55" s="547"/>
      <c r="FD55" s="547"/>
      <c r="FE55" s="547"/>
      <c r="FF55" s="547"/>
      <c r="FG55" s="547"/>
      <c r="FH55" s="547"/>
      <c r="FI55" s="547"/>
      <c r="FJ55" s="547"/>
      <c r="FK55" s="547"/>
      <c r="FL55" s="547"/>
      <c r="FM55" s="547"/>
      <c r="FN55" s="547"/>
      <c r="FO55" s="547"/>
      <c r="FP55" s="547"/>
      <c r="FQ55" s="547"/>
      <c r="FR55" s="547"/>
      <c r="FS55" s="547"/>
      <c r="FT55" s="547"/>
      <c r="FU55" s="547"/>
      <c r="FV55" s="547"/>
      <c r="FW55" s="547"/>
      <c r="FX55" s="547"/>
      <c r="FY55" s="547"/>
      <c r="FZ55" s="547"/>
      <c r="GA55" s="547"/>
      <c r="GB55" s="547"/>
      <c r="GC55" s="547"/>
      <c r="GD55" s="547"/>
      <c r="GE55" s="547"/>
      <c r="GF55" s="547"/>
      <c r="GG55" s="547"/>
      <c r="GH55" s="547"/>
      <c r="GI55" s="547"/>
      <c r="GJ55" s="547"/>
      <c r="GK55" s="547"/>
      <c r="GL55" s="547"/>
      <c r="GM55" s="547"/>
      <c r="GN55" s="547"/>
      <c r="GO55" s="547"/>
      <c r="GP55" s="547"/>
      <c r="GQ55" s="547"/>
      <c r="GR55" s="547"/>
      <c r="GS55" s="547"/>
      <c r="GT55" s="547"/>
      <c r="GU55" s="547"/>
      <c r="GV55" s="547"/>
      <c r="GW55" s="547"/>
      <c r="GX55" s="547"/>
      <c r="GY55" s="547"/>
      <c r="GZ55" s="547"/>
      <c r="HA55" s="547"/>
      <c r="HB55" s="547"/>
      <c r="HC55" s="547"/>
      <c r="HD55" s="547"/>
      <c r="HE55" s="547"/>
      <c r="HF55" s="547"/>
      <c r="HG55" s="547"/>
      <c r="HH55" s="547"/>
      <c r="HI55" s="547"/>
      <c r="HJ55" s="547"/>
      <c r="HK55" s="547"/>
      <c r="HL55" s="547"/>
      <c r="HM55" s="547"/>
      <c r="HN55" s="547"/>
      <c r="HO55" s="547"/>
      <c r="HP55" s="547"/>
      <c r="HQ55" s="547"/>
      <c r="HR55" s="547"/>
      <c r="HS55" s="547"/>
      <c r="HT55" s="547"/>
      <c r="HU55" s="547"/>
      <c r="HV55" s="547"/>
      <c r="HW55" s="547"/>
      <c r="HX55" s="547"/>
      <c r="HY55" s="547"/>
      <c r="HZ55" s="547"/>
      <c r="IA55" s="547"/>
      <c r="IB55" s="547"/>
      <c r="IC55" s="547"/>
      <c r="ID55" s="547"/>
      <c r="IE55" s="547"/>
    </row>
    <row r="56" spans="1:239" s="556" customFormat="1">
      <c r="A56" s="986">
        <f t="shared" si="2"/>
        <v>30</v>
      </c>
      <c r="B56" s="996" t="s">
        <v>1720</v>
      </c>
      <c r="C56" s="1062" t="s">
        <v>1719</v>
      </c>
      <c r="D56" s="680" t="s">
        <v>1726</v>
      </c>
      <c r="E56" s="1064" t="s">
        <v>612</v>
      </c>
      <c r="F56" s="994">
        <v>45517</v>
      </c>
      <c r="G56" s="680"/>
      <c r="H56" s="1116">
        <v>4900000</v>
      </c>
      <c r="I56" s="1116">
        <f t="shared" si="3"/>
        <v>4900000</v>
      </c>
      <c r="J56" s="547"/>
      <c r="K56" s="547"/>
      <c r="L56" s="547"/>
      <c r="M56" s="547"/>
      <c r="N56" s="547"/>
      <c r="O56" s="547"/>
      <c r="P56" s="547"/>
      <c r="Q56" s="547"/>
      <c r="R56" s="547"/>
      <c r="S56" s="547"/>
      <c r="T56" s="547"/>
      <c r="U56" s="547"/>
      <c r="V56" s="547"/>
      <c r="W56" s="547"/>
      <c r="X56" s="547"/>
      <c r="Y56" s="547"/>
      <c r="Z56" s="547"/>
      <c r="AA56" s="547"/>
      <c r="AB56" s="547"/>
      <c r="AC56" s="547"/>
      <c r="AD56" s="547"/>
      <c r="AE56" s="547"/>
      <c r="AF56" s="547"/>
      <c r="AG56" s="547"/>
      <c r="AH56" s="547"/>
      <c r="AI56" s="547"/>
      <c r="AJ56" s="547"/>
      <c r="AK56" s="547"/>
      <c r="AL56" s="547"/>
      <c r="AM56" s="547"/>
      <c r="AN56" s="547"/>
      <c r="AO56" s="547"/>
      <c r="AP56" s="547"/>
      <c r="AQ56" s="547"/>
      <c r="AR56" s="547"/>
      <c r="AS56" s="547"/>
      <c r="AT56" s="547"/>
      <c r="AU56" s="547"/>
      <c r="AV56" s="547"/>
      <c r="AW56" s="547"/>
      <c r="AX56" s="547"/>
      <c r="AY56" s="547"/>
      <c r="AZ56" s="547"/>
      <c r="BA56" s="547"/>
      <c r="BB56" s="547"/>
      <c r="BC56" s="547"/>
      <c r="BD56" s="547"/>
      <c r="BE56" s="547"/>
      <c r="BF56" s="547"/>
      <c r="BG56" s="547"/>
      <c r="BH56" s="547"/>
      <c r="BI56" s="547"/>
      <c r="BJ56" s="547"/>
      <c r="BK56" s="547"/>
      <c r="BL56" s="547"/>
      <c r="BM56" s="547"/>
      <c r="BN56" s="547"/>
      <c r="BO56" s="547"/>
      <c r="BP56" s="547"/>
      <c r="BQ56" s="547"/>
      <c r="BR56" s="547"/>
      <c r="BS56" s="547"/>
      <c r="BT56" s="547"/>
      <c r="BU56" s="547"/>
      <c r="BV56" s="547"/>
      <c r="BW56" s="547"/>
      <c r="BX56" s="547"/>
      <c r="BY56" s="547"/>
      <c r="BZ56" s="547"/>
      <c r="CA56" s="547"/>
      <c r="CB56" s="547"/>
      <c r="CC56" s="547"/>
      <c r="CD56" s="547"/>
      <c r="CE56" s="547"/>
      <c r="CF56" s="547"/>
      <c r="CG56" s="547"/>
      <c r="CH56" s="547"/>
      <c r="CI56" s="547"/>
      <c r="CJ56" s="547"/>
      <c r="CK56" s="547"/>
      <c r="CL56" s="547"/>
      <c r="CM56" s="547"/>
      <c r="CN56" s="547"/>
      <c r="CO56" s="547"/>
      <c r="CP56" s="547"/>
      <c r="CQ56" s="547"/>
      <c r="CR56" s="547"/>
      <c r="CS56" s="547"/>
      <c r="CT56" s="547"/>
      <c r="CU56" s="547"/>
      <c r="CV56" s="547"/>
      <c r="CW56" s="547"/>
      <c r="CX56" s="547"/>
      <c r="CY56" s="547"/>
      <c r="CZ56" s="547"/>
      <c r="DA56" s="547"/>
      <c r="DB56" s="547"/>
      <c r="DC56" s="547"/>
      <c r="DD56" s="547"/>
      <c r="DE56" s="547"/>
      <c r="DF56" s="547"/>
      <c r="DG56" s="547"/>
      <c r="DH56" s="547"/>
      <c r="DI56" s="547"/>
      <c r="DJ56" s="547"/>
      <c r="DK56" s="547"/>
      <c r="DL56" s="547"/>
      <c r="DM56" s="547"/>
      <c r="DN56" s="547"/>
      <c r="DO56" s="547"/>
      <c r="DP56" s="547"/>
      <c r="DQ56" s="547"/>
      <c r="DR56" s="547"/>
      <c r="DS56" s="547"/>
      <c r="DT56" s="547"/>
      <c r="DU56" s="547"/>
      <c r="DV56" s="547"/>
      <c r="DW56" s="547"/>
      <c r="DX56" s="547"/>
      <c r="DY56" s="547"/>
      <c r="DZ56" s="547"/>
      <c r="EA56" s="547"/>
      <c r="EB56" s="547"/>
      <c r="EC56" s="547"/>
      <c r="ED56" s="547"/>
      <c r="EE56" s="547"/>
      <c r="EF56" s="547"/>
      <c r="EG56" s="547"/>
      <c r="EH56" s="547"/>
      <c r="EI56" s="547"/>
      <c r="EJ56" s="547"/>
      <c r="EK56" s="547"/>
      <c r="EL56" s="547"/>
      <c r="EM56" s="547"/>
      <c r="EN56" s="547"/>
      <c r="EO56" s="547"/>
      <c r="EP56" s="547"/>
      <c r="EQ56" s="547"/>
      <c r="ER56" s="547"/>
      <c r="ES56" s="547"/>
      <c r="ET56" s="547"/>
      <c r="EU56" s="547"/>
      <c r="EV56" s="547"/>
      <c r="EW56" s="547"/>
      <c r="EX56" s="547"/>
      <c r="EY56" s="547"/>
      <c r="EZ56" s="547"/>
      <c r="FA56" s="547"/>
      <c r="FB56" s="547"/>
      <c r="FC56" s="547"/>
      <c r="FD56" s="547"/>
      <c r="FE56" s="547"/>
      <c r="FF56" s="547"/>
      <c r="FG56" s="547"/>
      <c r="FH56" s="547"/>
      <c r="FI56" s="547"/>
      <c r="FJ56" s="547"/>
      <c r="FK56" s="547"/>
      <c r="FL56" s="547"/>
      <c r="FM56" s="547"/>
      <c r="FN56" s="547"/>
      <c r="FO56" s="547"/>
      <c r="FP56" s="547"/>
      <c r="FQ56" s="547"/>
      <c r="FR56" s="547"/>
      <c r="FS56" s="547"/>
      <c r="FT56" s="547"/>
      <c r="FU56" s="547"/>
      <c r="FV56" s="547"/>
      <c r="FW56" s="547"/>
      <c r="FX56" s="547"/>
      <c r="FY56" s="547"/>
      <c r="FZ56" s="547"/>
      <c r="GA56" s="547"/>
      <c r="GB56" s="547"/>
      <c r="GC56" s="547"/>
      <c r="GD56" s="547"/>
      <c r="GE56" s="547"/>
      <c r="GF56" s="547"/>
      <c r="GG56" s="547"/>
      <c r="GH56" s="547"/>
      <c r="GI56" s="547"/>
      <c r="GJ56" s="547"/>
      <c r="GK56" s="547"/>
      <c r="GL56" s="547"/>
      <c r="GM56" s="547"/>
      <c r="GN56" s="547"/>
      <c r="GO56" s="547"/>
      <c r="GP56" s="547"/>
      <c r="GQ56" s="547"/>
      <c r="GR56" s="547"/>
      <c r="GS56" s="547"/>
      <c r="GT56" s="547"/>
      <c r="GU56" s="547"/>
      <c r="GV56" s="547"/>
      <c r="GW56" s="547"/>
      <c r="GX56" s="547"/>
      <c r="GY56" s="547"/>
      <c r="GZ56" s="547"/>
      <c r="HA56" s="547"/>
      <c r="HB56" s="547"/>
      <c r="HC56" s="547"/>
      <c r="HD56" s="547"/>
      <c r="HE56" s="547"/>
      <c r="HF56" s="547"/>
      <c r="HG56" s="547"/>
      <c r="HH56" s="547"/>
      <c r="HI56" s="547"/>
      <c r="HJ56" s="547"/>
      <c r="HK56" s="547"/>
      <c r="HL56" s="547"/>
      <c r="HM56" s="547"/>
      <c r="HN56" s="547"/>
      <c r="HO56" s="547"/>
      <c r="HP56" s="547"/>
      <c r="HQ56" s="547"/>
      <c r="HR56" s="547"/>
      <c r="HS56" s="547"/>
      <c r="HT56" s="547"/>
      <c r="HU56" s="547"/>
      <c r="HV56" s="547"/>
      <c r="HW56" s="547"/>
      <c r="HX56" s="547"/>
      <c r="HY56" s="547"/>
      <c r="HZ56" s="547"/>
      <c r="IA56" s="547"/>
      <c r="IB56" s="547"/>
      <c r="IC56" s="547"/>
      <c r="ID56" s="547"/>
      <c r="IE56" s="547"/>
    </row>
    <row r="57" spans="1:239" s="556" customFormat="1">
      <c r="A57" s="986">
        <f t="shared" si="2"/>
        <v>31</v>
      </c>
      <c r="B57" s="914" t="s">
        <v>1672</v>
      </c>
      <c r="C57" s="680" t="s">
        <v>1671</v>
      </c>
      <c r="D57" s="680" t="s">
        <v>1673</v>
      </c>
      <c r="E57" s="1069" t="s">
        <v>416</v>
      </c>
      <c r="F57" s="994"/>
      <c r="G57" s="680"/>
      <c r="H57" s="1116">
        <v>142000</v>
      </c>
      <c r="I57" s="1116">
        <f t="shared" si="3"/>
        <v>142000</v>
      </c>
      <c r="J57" s="547"/>
      <c r="K57" s="547"/>
      <c r="L57" s="547"/>
      <c r="M57" s="547"/>
      <c r="N57" s="547"/>
      <c r="O57" s="547"/>
      <c r="P57" s="547"/>
      <c r="Q57" s="547"/>
      <c r="R57" s="547"/>
      <c r="S57" s="547"/>
      <c r="T57" s="547"/>
      <c r="U57" s="547"/>
      <c r="V57" s="547"/>
      <c r="W57" s="547"/>
      <c r="X57" s="547"/>
      <c r="Y57" s="547"/>
      <c r="Z57" s="547"/>
      <c r="AA57" s="547"/>
      <c r="AB57" s="547"/>
      <c r="AC57" s="547"/>
      <c r="AD57" s="547"/>
      <c r="AE57" s="547"/>
      <c r="AF57" s="547"/>
      <c r="AG57" s="547"/>
      <c r="AH57" s="547"/>
      <c r="AI57" s="547"/>
      <c r="AJ57" s="547"/>
      <c r="AK57" s="547"/>
      <c r="AL57" s="547"/>
      <c r="AM57" s="547"/>
      <c r="AN57" s="547"/>
      <c r="AO57" s="547"/>
      <c r="AP57" s="547"/>
      <c r="AQ57" s="547"/>
      <c r="AR57" s="547"/>
      <c r="AS57" s="547"/>
      <c r="AT57" s="547"/>
      <c r="AU57" s="547"/>
      <c r="AV57" s="547"/>
      <c r="AW57" s="547"/>
      <c r="AX57" s="547"/>
      <c r="AY57" s="547"/>
      <c r="AZ57" s="547"/>
      <c r="BA57" s="547"/>
      <c r="BB57" s="547"/>
      <c r="BC57" s="547"/>
      <c r="BD57" s="547"/>
      <c r="BE57" s="547"/>
      <c r="BF57" s="547"/>
      <c r="BG57" s="547"/>
      <c r="BH57" s="547"/>
      <c r="BI57" s="547"/>
      <c r="BJ57" s="547"/>
      <c r="BK57" s="547"/>
      <c r="BL57" s="547"/>
      <c r="BM57" s="547"/>
      <c r="BN57" s="547"/>
      <c r="BO57" s="547"/>
      <c r="BP57" s="547"/>
      <c r="BQ57" s="547"/>
      <c r="BR57" s="547"/>
      <c r="BS57" s="547"/>
      <c r="BT57" s="547"/>
      <c r="BU57" s="547"/>
      <c r="BV57" s="547"/>
      <c r="BW57" s="547"/>
      <c r="BX57" s="547"/>
      <c r="BY57" s="547"/>
      <c r="BZ57" s="547"/>
      <c r="CA57" s="547"/>
      <c r="CB57" s="547"/>
      <c r="CC57" s="547"/>
      <c r="CD57" s="547"/>
      <c r="CE57" s="547"/>
      <c r="CF57" s="547"/>
      <c r="CG57" s="547"/>
      <c r="CH57" s="547"/>
      <c r="CI57" s="547"/>
      <c r="CJ57" s="547"/>
      <c r="CK57" s="547"/>
      <c r="CL57" s="547"/>
      <c r="CM57" s="547"/>
      <c r="CN57" s="547"/>
      <c r="CO57" s="547"/>
      <c r="CP57" s="547"/>
      <c r="CQ57" s="547"/>
      <c r="CR57" s="547"/>
      <c r="CS57" s="547"/>
      <c r="CT57" s="547"/>
      <c r="CU57" s="547"/>
      <c r="CV57" s="547"/>
      <c r="CW57" s="547"/>
      <c r="CX57" s="547"/>
      <c r="CY57" s="547"/>
      <c r="CZ57" s="547"/>
      <c r="DA57" s="547"/>
      <c r="DB57" s="547"/>
      <c r="DC57" s="547"/>
      <c r="DD57" s="547"/>
      <c r="DE57" s="547"/>
      <c r="DF57" s="547"/>
      <c r="DG57" s="547"/>
      <c r="DH57" s="547"/>
      <c r="DI57" s="547"/>
      <c r="DJ57" s="547"/>
      <c r="DK57" s="547"/>
      <c r="DL57" s="547"/>
      <c r="DM57" s="547"/>
      <c r="DN57" s="547"/>
      <c r="DO57" s="547"/>
      <c r="DP57" s="547"/>
      <c r="DQ57" s="547"/>
      <c r="DR57" s="547"/>
      <c r="DS57" s="547"/>
      <c r="DT57" s="547"/>
      <c r="DU57" s="547"/>
      <c r="DV57" s="547"/>
      <c r="DW57" s="547"/>
      <c r="DX57" s="547"/>
      <c r="DY57" s="547"/>
      <c r="DZ57" s="547"/>
      <c r="EA57" s="547"/>
      <c r="EB57" s="547"/>
      <c r="EC57" s="547"/>
      <c r="ED57" s="547"/>
      <c r="EE57" s="547"/>
      <c r="EF57" s="547"/>
      <c r="EG57" s="547"/>
      <c r="EH57" s="547"/>
      <c r="EI57" s="547"/>
      <c r="EJ57" s="547"/>
      <c r="EK57" s="547"/>
      <c r="EL57" s="547"/>
      <c r="EM57" s="547"/>
      <c r="EN57" s="547"/>
      <c r="EO57" s="547"/>
      <c r="EP57" s="547"/>
      <c r="EQ57" s="547"/>
      <c r="ER57" s="547"/>
      <c r="ES57" s="547"/>
      <c r="ET57" s="547"/>
      <c r="EU57" s="547"/>
      <c r="EV57" s="547"/>
      <c r="EW57" s="547"/>
      <c r="EX57" s="547"/>
      <c r="EY57" s="547"/>
      <c r="EZ57" s="547"/>
      <c r="FA57" s="547"/>
      <c r="FB57" s="547"/>
      <c r="FC57" s="547"/>
      <c r="FD57" s="547"/>
      <c r="FE57" s="547"/>
      <c r="FF57" s="547"/>
      <c r="FG57" s="547"/>
      <c r="FH57" s="547"/>
      <c r="FI57" s="547"/>
      <c r="FJ57" s="547"/>
      <c r="FK57" s="547"/>
      <c r="FL57" s="547"/>
      <c r="FM57" s="547"/>
      <c r="FN57" s="547"/>
      <c r="FO57" s="547"/>
      <c r="FP57" s="547"/>
      <c r="FQ57" s="547"/>
      <c r="FR57" s="547"/>
      <c r="FS57" s="547"/>
      <c r="FT57" s="547"/>
      <c r="FU57" s="547"/>
      <c r="FV57" s="547"/>
      <c r="FW57" s="547"/>
      <c r="FX57" s="547"/>
      <c r="FY57" s="547"/>
      <c r="FZ57" s="547"/>
      <c r="GA57" s="547"/>
      <c r="GB57" s="547"/>
      <c r="GC57" s="547"/>
      <c r="GD57" s="547"/>
      <c r="GE57" s="547"/>
      <c r="GF57" s="547"/>
      <c r="GG57" s="547"/>
      <c r="GH57" s="547"/>
      <c r="GI57" s="547"/>
      <c r="GJ57" s="547"/>
      <c r="GK57" s="547"/>
      <c r="GL57" s="547"/>
      <c r="GM57" s="547"/>
      <c r="GN57" s="547"/>
      <c r="GO57" s="547"/>
      <c r="GP57" s="547"/>
      <c r="GQ57" s="547"/>
      <c r="GR57" s="547"/>
      <c r="GS57" s="547"/>
      <c r="GT57" s="547"/>
      <c r="GU57" s="547"/>
      <c r="GV57" s="547"/>
      <c r="GW57" s="547"/>
      <c r="GX57" s="547"/>
      <c r="GY57" s="547"/>
      <c r="GZ57" s="547"/>
      <c r="HA57" s="547"/>
      <c r="HB57" s="547"/>
      <c r="HC57" s="547"/>
      <c r="HD57" s="547"/>
      <c r="HE57" s="547"/>
      <c r="HF57" s="547"/>
      <c r="HG57" s="547"/>
      <c r="HH57" s="547"/>
      <c r="HI57" s="547"/>
      <c r="HJ57" s="547"/>
      <c r="HK57" s="547"/>
      <c r="HL57" s="547"/>
      <c r="HM57" s="547"/>
      <c r="HN57" s="547"/>
      <c r="HO57" s="547"/>
      <c r="HP57" s="547"/>
      <c r="HQ57" s="547"/>
      <c r="HR57" s="547"/>
      <c r="HS57" s="547"/>
      <c r="HT57" s="547"/>
      <c r="HU57" s="547"/>
      <c r="HV57" s="547"/>
      <c r="HW57" s="547"/>
      <c r="HX57" s="547"/>
      <c r="HY57" s="547"/>
      <c r="HZ57" s="547"/>
      <c r="IA57" s="547"/>
      <c r="IB57" s="547"/>
      <c r="IC57" s="547"/>
      <c r="ID57" s="547"/>
      <c r="IE57" s="547"/>
    </row>
    <row r="58" spans="1:239" s="556" customFormat="1">
      <c r="A58" s="986">
        <f t="shared" si="2"/>
        <v>32</v>
      </c>
      <c r="B58" s="914" t="s">
        <v>786</v>
      </c>
      <c r="C58" s="680" t="s">
        <v>2511</v>
      </c>
      <c r="D58" s="680" t="s">
        <v>787</v>
      </c>
      <c r="E58" s="1069" t="s">
        <v>612</v>
      </c>
      <c r="F58" s="994"/>
      <c r="G58" s="680"/>
      <c r="H58" s="1116">
        <v>1264643</v>
      </c>
      <c r="I58" s="1116">
        <f t="shared" si="3"/>
        <v>1264643</v>
      </c>
      <c r="J58" s="547"/>
      <c r="K58" s="547"/>
      <c r="L58" s="547"/>
      <c r="M58" s="547"/>
      <c r="N58" s="547"/>
      <c r="O58" s="547"/>
      <c r="P58" s="547"/>
      <c r="Q58" s="547"/>
      <c r="R58" s="547"/>
      <c r="S58" s="547"/>
      <c r="T58" s="547"/>
      <c r="U58" s="547"/>
      <c r="V58" s="547"/>
      <c r="W58" s="547"/>
      <c r="X58" s="547"/>
      <c r="Y58" s="547"/>
      <c r="Z58" s="547"/>
      <c r="AA58" s="547"/>
      <c r="AB58" s="547"/>
      <c r="AC58" s="547"/>
      <c r="AD58" s="547"/>
      <c r="AE58" s="547"/>
      <c r="AF58" s="547"/>
      <c r="AG58" s="547"/>
      <c r="AH58" s="547"/>
      <c r="AI58" s="547"/>
      <c r="AJ58" s="547"/>
      <c r="AK58" s="547"/>
      <c r="AL58" s="547"/>
      <c r="AM58" s="547"/>
      <c r="AN58" s="547"/>
      <c r="AO58" s="547"/>
      <c r="AP58" s="547"/>
      <c r="AQ58" s="547"/>
      <c r="AR58" s="547"/>
      <c r="AS58" s="547"/>
      <c r="AT58" s="547"/>
      <c r="AU58" s="547"/>
      <c r="AV58" s="547"/>
      <c r="AW58" s="547"/>
      <c r="AX58" s="547"/>
      <c r="AY58" s="547"/>
      <c r="AZ58" s="547"/>
      <c r="BA58" s="547"/>
      <c r="BB58" s="547"/>
      <c r="BC58" s="547"/>
      <c r="BD58" s="547"/>
      <c r="BE58" s="547"/>
      <c r="BF58" s="547"/>
      <c r="BG58" s="547"/>
      <c r="BH58" s="547"/>
      <c r="BI58" s="547"/>
      <c r="BJ58" s="547"/>
      <c r="BK58" s="547"/>
      <c r="BL58" s="547"/>
      <c r="BM58" s="547"/>
      <c r="BN58" s="547"/>
      <c r="BO58" s="547"/>
      <c r="BP58" s="547"/>
      <c r="BQ58" s="547"/>
      <c r="BR58" s="547"/>
      <c r="BS58" s="547"/>
      <c r="BT58" s="547"/>
      <c r="BU58" s="547"/>
      <c r="BV58" s="547"/>
      <c r="BW58" s="547"/>
      <c r="BX58" s="547"/>
      <c r="BY58" s="547"/>
      <c r="BZ58" s="547"/>
      <c r="CA58" s="547"/>
      <c r="CB58" s="547"/>
      <c r="CC58" s="547"/>
      <c r="CD58" s="547"/>
      <c r="CE58" s="547"/>
      <c r="CF58" s="547"/>
      <c r="CG58" s="547"/>
      <c r="CH58" s="547"/>
      <c r="CI58" s="547"/>
      <c r="CJ58" s="547"/>
      <c r="CK58" s="547"/>
      <c r="CL58" s="547"/>
      <c r="CM58" s="547"/>
      <c r="CN58" s="547"/>
      <c r="CO58" s="547"/>
      <c r="CP58" s="547"/>
      <c r="CQ58" s="547"/>
      <c r="CR58" s="547"/>
      <c r="CS58" s="547"/>
      <c r="CT58" s="547"/>
      <c r="CU58" s="547"/>
      <c r="CV58" s="547"/>
      <c r="CW58" s="547"/>
      <c r="CX58" s="547"/>
      <c r="CY58" s="547"/>
      <c r="CZ58" s="547"/>
      <c r="DA58" s="547"/>
      <c r="DB58" s="547"/>
      <c r="DC58" s="547"/>
      <c r="DD58" s="547"/>
      <c r="DE58" s="547"/>
      <c r="DF58" s="547"/>
      <c r="DG58" s="547"/>
      <c r="DH58" s="547"/>
      <c r="DI58" s="547"/>
      <c r="DJ58" s="547"/>
      <c r="DK58" s="547"/>
      <c r="DL58" s="547"/>
      <c r="DM58" s="547"/>
      <c r="DN58" s="547"/>
      <c r="DO58" s="547"/>
      <c r="DP58" s="547"/>
      <c r="DQ58" s="547"/>
      <c r="DR58" s="547"/>
      <c r="DS58" s="547"/>
      <c r="DT58" s="547"/>
      <c r="DU58" s="547"/>
      <c r="DV58" s="547"/>
      <c r="DW58" s="547"/>
      <c r="DX58" s="547"/>
      <c r="DY58" s="547"/>
      <c r="DZ58" s="547"/>
      <c r="EA58" s="547"/>
      <c r="EB58" s="547"/>
      <c r="EC58" s="547"/>
      <c r="ED58" s="547"/>
      <c r="EE58" s="547"/>
      <c r="EF58" s="547"/>
      <c r="EG58" s="547"/>
      <c r="EH58" s="547"/>
      <c r="EI58" s="547"/>
      <c r="EJ58" s="547"/>
      <c r="EK58" s="547"/>
      <c r="EL58" s="547"/>
      <c r="EM58" s="547"/>
      <c r="EN58" s="547"/>
      <c r="EO58" s="547"/>
      <c r="EP58" s="547"/>
      <c r="EQ58" s="547"/>
      <c r="ER58" s="547"/>
      <c r="ES58" s="547"/>
      <c r="ET58" s="547"/>
      <c r="EU58" s="547"/>
      <c r="EV58" s="547"/>
      <c r="EW58" s="547"/>
      <c r="EX58" s="547"/>
      <c r="EY58" s="547"/>
      <c r="EZ58" s="547"/>
      <c r="FA58" s="547"/>
      <c r="FB58" s="547"/>
      <c r="FC58" s="547"/>
      <c r="FD58" s="547"/>
      <c r="FE58" s="547"/>
      <c r="FF58" s="547"/>
      <c r="FG58" s="547"/>
      <c r="FH58" s="547"/>
      <c r="FI58" s="547"/>
      <c r="FJ58" s="547"/>
      <c r="FK58" s="547"/>
      <c r="FL58" s="547"/>
      <c r="FM58" s="547"/>
      <c r="FN58" s="547"/>
      <c r="FO58" s="547"/>
      <c r="FP58" s="547"/>
      <c r="FQ58" s="547"/>
      <c r="FR58" s="547"/>
      <c r="FS58" s="547"/>
      <c r="FT58" s="547"/>
      <c r="FU58" s="547"/>
      <c r="FV58" s="547"/>
      <c r="FW58" s="547"/>
      <c r="FX58" s="547"/>
      <c r="FY58" s="547"/>
      <c r="FZ58" s="547"/>
      <c r="GA58" s="547"/>
      <c r="GB58" s="547"/>
      <c r="GC58" s="547"/>
      <c r="GD58" s="547"/>
      <c r="GE58" s="547"/>
      <c r="GF58" s="547"/>
      <c r="GG58" s="547"/>
      <c r="GH58" s="547"/>
      <c r="GI58" s="547"/>
      <c r="GJ58" s="547"/>
      <c r="GK58" s="547"/>
      <c r="GL58" s="547"/>
      <c r="GM58" s="547"/>
      <c r="GN58" s="547"/>
      <c r="GO58" s="547"/>
      <c r="GP58" s="547"/>
      <c r="GQ58" s="547"/>
      <c r="GR58" s="547"/>
      <c r="GS58" s="547"/>
      <c r="GT58" s="547"/>
      <c r="GU58" s="547"/>
      <c r="GV58" s="547"/>
      <c r="GW58" s="547"/>
      <c r="GX58" s="547"/>
      <c r="GY58" s="547"/>
      <c r="GZ58" s="547"/>
      <c r="HA58" s="547"/>
      <c r="HB58" s="547"/>
      <c r="HC58" s="547"/>
      <c r="HD58" s="547"/>
      <c r="HE58" s="547"/>
      <c r="HF58" s="547"/>
      <c r="HG58" s="547"/>
      <c r="HH58" s="547"/>
      <c r="HI58" s="547"/>
      <c r="HJ58" s="547"/>
      <c r="HK58" s="547"/>
      <c r="HL58" s="547"/>
      <c r="HM58" s="547"/>
      <c r="HN58" s="547"/>
      <c r="HO58" s="547"/>
      <c r="HP58" s="547"/>
      <c r="HQ58" s="547"/>
      <c r="HR58" s="547"/>
      <c r="HS58" s="547"/>
      <c r="HT58" s="547"/>
      <c r="HU58" s="547"/>
      <c r="HV58" s="547"/>
      <c r="HW58" s="547"/>
      <c r="HX58" s="547"/>
      <c r="HY58" s="547"/>
      <c r="HZ58" s="547"/>
      <c r="IA58" s="547"/>
      <c r="IB58" s="547"/>
      <c r="IC58" s="547"/>
      <c r="ID58" s="547"/>
      <c r="IE58" s="547"/>
    </row>
    <row r="59" spans="1:239" s="556" customFormat="1">
      <c r="A59" s="986">
        <f t="shared" si="2"/>
        <v>33</v>
      </c>
      <c r="B59" s="914" t="s">
        <v>1373</v>
      </c>
      <c r="C59" s="680" t="s">
        <v>1365</v>
      </c>
      <c r="D59" s="680" t="s">
        <v>1386</v>
      </c>
      <c r="E59" s="1069" t="s">
        <v>612</v>
      </c>
      <c r="F59" s="994">
        <v>45309</v>
      </c>
      <c r="G59" s="680" t="s">
        <v>1379</v>
      </c>
      <c r="H59" s="1116">
        <v>50820700</v>
      </c>
      <c r="I59" s="1116">
        <f t="shared" si="3"/>
        <v>50820700</v>
      </c>
      <c r="J59" s="547"/>
      <c r="K59" s="547"/>
      <c r="L59" s="547"/>
      <c r="M59" s="547"/>
      <c r="N59" s="547"/>
      <c r="O59" s="547"/>
      <c r="P59" s="547"/>
      <c r="Q59" s="547"/>
      <c r="R59" s="547"/>
      <c r="S59" s="547"/>
      <c r="T59" s="547"/>
      <c r="U59" s="547"/>
      <c r="V59" s="547"/>
      <c r="W59" s="547"/>
      <c r="X59" s="547"/>
      <c r="Y59" s="547"/>
      <c r="Z59" s="547"/>
      <c r="AA59" s="547"/>
      <c r="AB59" s="547"/>
      <c r="AC59" s="547"/>
      <c r="AD59" s="547"/>
      <c r="AE59" s="547"/>
      <c r="AF59" s="547"/>
      <c r="AG59" s="547"/>
      <c r="AH59" s="547"/>
      <c r="AI59" s="547"/>
      <c r="AJ59" s="547"/>
      <c r="AK59" s="547"/>
      <c r="AL59" s="547"/>
      <c r="AM59" s="547"/>
      <c r="AN59" s="547"/>
      <c r="AO59" s="547"/>
      <c r="AP59" s="547"/>
      <c r="AQ59" s="547"/>
      <c r="AR59" s="547"/>
      <c r="AS59" s="547"/>
      <c r="AT59" s="547"/>
      <c r="AU59" s="547"/>
      <c r="AV59" s="547"/>
      <c r="AW59" s="547"/>
      <c r="AX59" s="547"/>
      <c r="AY59" s="547"/>
      <c r="AZ59" s="547"/>
      <c r="BA59" s="547"/>
      <c r="BB59" s="547"/>
      <c r="BC59" s="547"/>
      <c r="BD59" s="547"/>
      <c r="BE59" s="547"/>
      <c r="BF59" s="547"/>
      <c r="BG59" s="547"/>
      <c r="BH59" s="547"/>
      <c r="BI59" s="547"/>
      <c r="BJ59" s="547"/>
      <c r="BK59" s="547"/>
      <c r="BL59" s="547"/>
      <c r="BM59" s="547"/>
      <c r="BN59" s="547"/>
      <c r="BO59" s="547"/>
      <c r="BP59" s="547"/>
      <c r="BQ59" s="547"/>
      <c r="BR59" s="547"/>
      <c r="BS59" s="547"/>
      <c r="BT59" s="547"/>
      <c r="BU59" s="547"/>
      <c r="BV59" s="547"/>
      <c r="BW59" s="547"/>
      <c r="BX59" s="547"/>
      <c r="BY59" s="547"/>
      <c r="BZ59" s="547"/>
      <c r="CA59" s="547"/>
      <c r="CB59" s="547"/>
      <c r="CC59" s="547"/>
      <c r="CD59" s="547"/>
      <c r="CE59" s="547"/>
      <c r="CF59" s="547"/>
      <c r="CG59" s="547"/>
      <c r="CH59" s="547"/>
      <c r="CI59" s="547"/>
      <c r="CJ59" s="547"/>
      <c r="CK59" s="547"/>
      <c r="CL59" s="547"/>
      <c r="CM59" s="547"/>
      <c r="CN59" s="547"/>
      <c r="CO59" s="547"/>
      <c r="CP59" s="547"/>
      <c r="CQ59" s="547"/>
      <c r="CR59" s="547"/>
      <c r="CS59" s="547"/>
      <c r="CT59" s="547"/>
      <c r="CU59" s="547"/>
      <c r="CV59" s="547"/>
      <c r="CW59" s="547"/>
      <c r="CX59" s="547"/>
      <c r="CY59" s="547"/>
      <c r="CZ59" s="547"/>
      <c r="DA59" s="547"/>
      <c r="DB59" s="547"/>
      <c r="DC59" s="547"/>
      <c r="DD59" s="547"/>
      <c r="DE59" s="547"/>
      <c r="DF59" s="547"/>
      <c r="DG59" s="547"/>
      <c r="DH59" s="547"/>
      <c r="DI59" s="547"/>
      <c r="DJ59" s="547"/>
      <c r="DK59" s="547"/>
      <c r="DL59" s="547"/>
      <c r="DM59" s="547"/>
      <c r="DN59" s="547"/>
      <c r="DO59" s="547"/>
      <c r="DP59" s="547"/>
      <c r="DQ59" s="547"/>
      <c r="DR59" s="547"/>
      <c r="DS59" s="547"/>
      <c r="DT59" s="547"/>
      <c r="DU59" s="547"/>
      <c r="DV59" s="547"/>
      <c r="DW59" s="547"/>
      <c r="DX59" s="547"/>
      <c r="DY59" s="547"/>
      <c r="DZ59" s="547"/>
      <c r="EA59" s="547"/>
      <c r="EB59" s="547"/>
      <c r="EC59" s="547"/>
      <c r="ED59" s="547"/>
      <c r="EE59" s="547"/>
      <c r="EF59" s="547"/>
      <c r="EG59" s="547"/>
      <c r="EH59" s="547"/>
      <c r="EI59" s="547"/>
      <c r="EJ59" s="547"/>
      <c r="EK59" s="547"/>
      <c r="EL59" s="547"/>
      <c r="EM59" s="547"/>
      <c r="EN59" s="547"/>
      <c r="EO59" s="547"/>
      <c r="EP59" s="547"/>
      <c r="EQ59" s="547"/>
      <c r="ER59" s="547"/>
      <c r="ES59" s="547"/>
      <c r="ET59" s="547"/>
      <c r="EU59" s="547"/>
      <c r="EV59" s="547"/>
      <c r="EW59" s="547"/>
      <c r="EX59" s="547"/>
      <c r="EY59" s="547"/>
      <c r="EZ59" s="547"/>
      <c r="FA59" s="547"/>
      <c r="FB59" s="547"/>
      <c r="FC59" s="547"/>
      <c r="FD59" s="547"/>
      <c r="FE59" s="547"/>
      <c r="FF59" s="547"/>
      <c r="FG59" s="547"/>
      <c r="FH59" s="547"/>
      <c r="FI59" s="547"/>
      <c r="FJ59" s="547"/>
      <c r="FK59" s="547"/>
      <c r="FL59" s="547"/>
      <c r="FM59" s="547"/>
      <c r="FN59" s="547"/>
      <c r="FO59" s="547"/>
      <c r="FP59" s="547"/>
      <c r="FQ59" s="547"/>
      <c r="FR59" s="547"/>
      <c r="FS59" s="547"/>
      <c r="FT59" s="547"/>
      <c r="FU59" s="547"/>
      <c r="FV59" s="547"/>
      <c r="FW59" s="547"/>
      <c r="FX59" s="547"/>
      <c r="FY59" s="547"/>
      <c r="FZ59" s="547"/>
      <c r="GA59" s="547"/>
      <c r="GB59" s="547"/>
      <c r="GC59" s="547"/>
      <c r="GD59" s="547"/>
      <c r="GE59" s="547"/>
      <c r="GF59" s="547"/>
      <c r="GG59" s="547"/>
      <c r="GH59" s="547"/>
      <c r="GI59" s="547"/>
      <c r="GJ59" s="547"/>
      <c r="GK59" s="547"/>
      <c r="GL59" s="547"/>
      <c r="GM59" s="547"/>
      <c r="GN59" s="547"/>
      <c r="GO59" s="547"/>
      <c r="GP59" s="547"/>
      <c r="GQ59" s="547"/>
      <c r="GR59" s="547"/>
      <c r="GS59" s="547"/>
      <c r="GT59" s="547"/>
      <c r="GU59" s="547"/>
      <c r="GV59" s="547"/>
      <c r="GW59" s="547"/>
      <c r="GX59" s="547"/>
      <c r="GY59" s="547"/>
      <c r="GZ59" s="547"/>
      <c r="HA59" s="547"/>
      <c r="HB59" s="547"/>
      <c r="HC59" s="547"/>
      <c r="HD59" s="547"/>
      <c r="HE59" s="547"/>
      <c r="HF59" s="547"/>
      <c r="HG59" s="547"/>
      <c r="HH59" s="547"/>
      <c r="HI59" s="547"/>
      <c r="HJ59" s="547"/>
      <c r="HK59" s="547"/>
      <c r="HL59" s="547"/>
      <c r="HM59" s="547"/>
      <c r="HN59" s="547"/>
      <c r="HO59" s="547"/>
      <c r="HP59" s="547"/>
      <c r="HQ59" s="547"/>
      <c r="HR59" s="547"/>
      <c r="HS59" s="547"/>
      <c r="HT59" s="547"/>
      <c r="HU59" s="547"/>
      <c r="HV59" s="547"/>
      <c r="HW59" s="547"/>
      <c r="HX59" s="547"/>
      <c r="HY59" s="547"/>
      <c r="HZ59" s="547"/>
      <c r="IA59" s="547"/>
      <c r="IB59" s="547"/>
      <c r="IC59" s="547"/>
      <c r="ID59" s="547"/>
      <c r="IE59" s="547"/>
    </row>
    <row r="60" spans="1:239" s="556" customFormat="1">
      <c r="A60" s="986">
        <f t="shared" si="2"/>
        <v>34</v>
      </c>
      <c r="B60" s="914" t="s">
        <v>1666</v>
      </c>
      <c r="C60" s="680" t="s">
        <v>1665</v>
      </c>
      <c r="D60" s="680" t="s">
        <v>1476</v>
      </c>
      <c r="E60" s="1069" t="s">
        <v>612</v>
      </c>
      <c r="F60" s="994"/>
      <c r="G60" s="680"/>
      <c r="H60" s="1116">
        <v>100000</v>
      </c>
      <c r="I60" s="1116">
        <f t="shared" si="3"/>
        <v>100000</v>
      </c>
      <c r="J60" s="547"/>
      <c r="K60" s="547"/>
      <c r="L60" s="547"/>
      <c r="M60" s="547"/>
      <c r="N60" s="547"/>
      <c r="O60" s="547"/>
      <c r="P60" s="547"/>
      <c r="Q60" s="547"/>
      <c r="R60" s="547"/>
      <c r="S60" s="547"/>
      <c r="T60" s="547"/>
      <c r="U60" s="547"/>
      <c r="V60" s="547"/>
      <c r="W60" s="547"/>
      <c r="X60" s="547"/>
      <c r="Y60" s="547"/>
      <c r="Z60" s="547"/>
      <c r="AA60" s="547"/>
      <c r="AB60" s="547"/>
      <c r="AC60" s="547"/>
      <c r="AD60" s="547"/>
      <c r="AE60" s="547"/>
      <c r="AF60" s="547"/>
      <c r="AG60" s="547"/>
      <c r="AH60" s="547"/>
      <c r="AI60" s="547"/>
      <c r="AJ60" s="547"/>
      <c r="AK60" s="547"/>
      <c r="AL60" s="547"/>
      <c r="AM60" s="547"/>
      <c r="AN60" s="547"/>
      <c r="AO60" s="547"/>
      <c r="AP60" s="547"/>
      <c r="AQ60" s="547"/>
      <c r="AR60" s="547"/>
      <c r="AS60" s="547"/>
      <c r="AT60" s="547"/>
      <c r="AU60" s="547"/>
      <c r="AV60" s="547"/>
      <c r="AW60" s="547"/>
      <c r="AX60" s="547"/>
      <c r="AY60" s="547"/>
      <c r="AZ60" s="547"/>
      <c r="BA60" s="547"/>
      <c r="BB60" s="547"/>
      <c r="BC60" s="547"/>
      <c r="BD60" s="547"/>
      <c r="BE60" s="547"/>
      <c r="BF60" s="547"/>
      <c r="BG60" s="547"/>
      <c r="BH60" s="547"/>
      <c r="BI60" s="547"/>
      <c r="BJ60" s="547"/>
      <c r="BK60" s="547"/>
      <c r="BL60" s="547"/>
      <c r="BM60" s="547"/>
      <c r="BN60" s="547"/>
      <c r="BO60" s="547"/>
      <c r="BP60" s="547"/>
      <c r="BQ60" s="547"/>
      <c r="BR60" s="547"/>
      <c r="BS60" s="547"/>
      <c r="BT60" s="547"/>
      <c r="BU60" s="547"/>
      <c r="BV60" s="547"/>
      <c r="BW60" s="547"/>
      <c r="BX60" s="547"/>
      <c r="BY60" s="547"/>
      <c r="BZ60" s="547"/>
      <c r="CA60" s="547"/>
      <c r="CB60" s="547"/>
      <c r="CC60" s="547"/>
      <c r="CD60" s="547"/>
      <c r="CE60" s="547"/>
      <c r="CF60" s="547"/>
      <c r="CG60" s="547"/>
      <c r="CH60" s="547"/>
      <c r="CI60" s="547"/>
      <c r="CJ60" s="547"/>
      <c r="CK60" s="547"/>
      <c r="CL60" s="547"/>
      <c r="CM60" s="547"/>
      <c r="CN60" s="547"/>
      <c r="CO60" s="547"/>
      <c r="CP60" s="547"/>
      <c r="CQ60" s="547"/>
      <c r="CR60" s="547"/>
      <c r="CS60" s="547"/>
      <c r="CT60" s="547"/>
      <c r="CU60" s="547"/>
      <c r="CV60" s="547"/>
      <c r="CW60" s="547"/>
      <c r="CX60" s="547"/>
      <c r="CY60" s="547"/>
      <c r="CZ60" s="547"/>
      <c r="DA60" s="547"/>
      <c r="DB60" s="547"/>
      <c r="DC60" s="547"/>
      <c r="DD60" s="547"/>
      <c r="DE60" s="547"/>
      <c r="DF60" s="547"/>
      <c r="DG60" s="547"/>
      <c r="DH60" s="547"/>
      <c r="DI60" s="547"/>
      <c r="DJ60" s="547"/>
      <c r="DK60" s="547"/>
      <c r="DL60" s="547"/>
      <c r="DM60" s="547"/>
      <c r="DN60" s="547"/>
      <c r="DO60" s="547"/>
      <c r="DP60" s="547"/>
      <c r="DQ60" s="547"/>
      <c r="DR60" s="547"/>
      <c r="DS60" s="547"/>
      <c r="DT60" s="547"/>
      <c r="DU60" s="547"/>
      <c r="DV60" s="547"/>
      <c r="DW60" s="547"/>
      <c r="DX60" s="547"/>
      <c r="DY60" s="547"/>
      <c r="DZ60" s="547"/>
      <c r="EA60" s="547"/>
      <c r="EB60" s="547"/>
      <c r="EC60" s="547"/>
      <c r="ED60" s="547"/>
      <c r="EE60" s="547"/>
      <c r="EF60" s="547"/>
      <c r="EG60" s="547"/>
      <c r="EH60" s="547"/>
      <c r="EI60" s="547"/>
      <c r="EJ60" s="547"/>
      <c r="EK60" s="547"/>
      <c r="EL60" s="547"/>
      <c r="EM60" s="547"/>
      <c r="EN60" s="547"/>
      <c r="EO60" s="547"/>
      <c r="EP60" s="547"/>
      <c r="EQ60" s="547"/>
      <c r="ER60" s="547"/>
      <c r="ES60" s="547"/>
      <c r="ET60" s="547"/>
      <c r="EU60" s="547"/>
      <c r="EV60" s="547"/>
      <c r="EW60" s="547"/>
      <c r="EX60" s="547"/>
      <c r="EY60" s="547"/>
      <c r="EZ60" s="547"/>
      <c r="FA60" s="547"/>
      <c r="FB60" s="547"/>
      <c r="FC60" s="547"/>
      <c r="FD60" s="547"/>
      <c r="FE60" s="547"/>
      <c r="FF60" s="547"/>
      <c r="FG60" s="547"/>
      <c r="FH60" s="547"/>
      <c r="FI60" s="547"/>
      <c r="FJ60" s="547"/>
      <c r="FK60" s="547"/>
      <c r="FL60" s="547"/>
      <c r="FM60" s="547"/>
      <c r="FN60" s="547"/>
      <c r="FO60" s="547"/>
      <c r="FP60" s="547"/>
      <c r="FQ60" s="547"/>
      <c r="FR60" s="547"/>
      <c r="FS60" s="547"/>
      <c r="FT60" s="547"/>
      <c r="FU60" s="547"/>
      <c r="FV60" s="547"/>
      <c r="FW60" s="547"/>
      <c r="FX60" s="547"/>
      <c r="FY60" s="547"/>
      <c r="FZ60" s="547"/>
      <c r="GA60" s="547"/>
      <c r="GB60" s="547"/>
      <c r="GC60" s="547"/>
      <c r="GD60" s="547"/>
      <c r="GE60" s="547"/>
      <c r="GF60" s="547"/>
      <c r="GG60" s="547"/>
      <c r="GH60" s="547"/>
      <c r="GI60" s="547"/>
      <c r="GJ60" s="547"/>
      <c r="GK60" s="547"/>
      <c r="GL60" s="547"/>
      <c r="GM60" s="547"/>
      <c r="GN60" s="547"/>
      <c r="GO60" s="547"/>
      <c r="GP60" s="547"/>
      <c r="GQ60" s="547"/>
      <c r="GR60" s="547"/>
      <c r="GS60" s="547"/>
      <c r="GT60" s="547"/>
      <c r="GU60" s="547"/>
      <c r="GV60" s="547"/>
      <c r="GW60" s="547"/>
      <c r="GX60" s="547"/>
      <c r="GY60" s="547"/>
      <c r="GZ60" s="547"/>
      <c r="HA60" s="547"/>
      <c r="HB60" s="547"/>
      <c r="HC60" s="547"/>
      <c r="HD60" s="547"/>
      <c r="HE60" s="547"/>
      <c r="HF60" s="547"/>
      <c r="HG60" s="547"/>
      <c r="HH60" s="547"/>
      <c r="HI60" s="547"/>
      <c r="HJ60" s="547"/>
      <c r="HK60" s="547"/>
      <c r="HL60" s="547"/>
      <c r="HM60" s="547"/>
      <c r="HN60" s="547"/>
      <c r="HO60" s="547"/>
      <c r="HP60" s="547"/>
      <c r="HQ60" s="547"/>
      <c r="HR60" s="547"/>
      <c r="HS60" s="547"/>
      <c r="HT60" s="547"/>
      <c r="HU60" s="547"/>
      <c r="HV60" s="547"/>
      <c r="HW60" s="547"/>
      <c r="HX60" s="547"/>
      <c r="HY60" s="547"/>
      <c r="HZ60" s="547"/>
      <c r="IA60" s="547"/>
      <c r="IB60" s="547"/>
      <c r="IC60" s="547"/>
      <c r="ID60" s="547"/>
      <c r="IE60" s="547"/>
    </row>
    <row r="61" spans="1:239" s="556" customFormat="1">
      <c r="A61" s="986">
        <f t="shared" si="2"/>
        <v>35</v>
      </c>
      <c r="B61" s="914" t="s">
        <v>1722</v>
      </c>
      <c r="C61" s="680" t="s">
        <v>1721</v>
      </c>
      <c r="D61" s="680" t="s">
        <v>1727</v>
      </c>
      <c r="E61" s="1069" t="s">
        <v>612</v>
      </c>
      <c r="F61" s="994"/>
      <c r="G61" s="680"/>
      <c r="H61" s="1116">
        <v>80000</v>
      </c>
      <c r="I61" s="1116">
        <f t="shared" si="3"/>
        <v>80000</v>
      </c>
      <c r="J61" s="547"/>
      <c r="K61" s="547"/>
      <c r="L61" s="547"/>
      <c r="M61" s="547"/>
      <c r="N61" s="547"/>
      <c r="O61" s="547"/>
      <c r="P61" s="547"/>
      <c r="Q61" s="547"/>
      <c r="R61" s="547"/>
      <c r="S61" s="547"/>
      <c r="T61" s="547"/>
      <c r="U61" s="547"/>
      <c r="V61" s="547"/>
      <c r="W61" s="547"/>
      <c r="X61" s="547"/>
      <c r="Y61" s="547"/>
      <c r="Z61" s="547"/>
      <c r="AA61" s="547"/>
      <c r="AB61" s="547"/>
      <c r="AC61" s="547"/>
      <c r="AD61" s="547"/>
      <c r="AE61" s="547"/>
      <c r="AF61" s="547"/>
      <c r="AG61" s="547"/>
      <c r="AH61" s="547"/>
      <c r="AI61" s="547"/>
      <c r="AJ61" s="547"/>
      <c r="AK61" s="547"/>
      <c r="AL61" s="547"/>
      <c r="AM61" s="547"/>
      <c r="AN61" s="547"/>
      <c r="AO61" s="547"/>
      <c r="AP61" s="547"/>
      <c r="AQ61" s="547"/>
      <c r="AR61" s="547"/>
      <c r="AS61" s="547"/>
      <c r="AT61" s="547"/>
      <c r="AU61" s="547"/>
      <c r="AV61" s="547"/>
      <c r="AW61" s="547"/>
      <c r="AX61" s="547"/>
      <c r="AY61" s="547"/>
      <c r="AZ61" s="547"/>
      <c r="BA61" s="547"/>
      <c r="BB61" s="547"/>
      <c r="BC61" s="547"/>
      <c r="BD61" s="547"/>
      <c r="BE61" s="547"/>
      <c r="BF61" s="547"/>
      <c r="BG61" s="547"/>
      <c r="BH61" s="547"/>
      <c r="BI61" s="547"/>
      <c r="BJ61" s="547"/>
      <c r="BK61" s="547"/>
      <c r="BL61" s="547"/>
      <c r="BM61" s="547"/>
      <c r="BN61" s="547"/>
      <c r="BO61" s="547"/>
      <c r="BP61" s="547"/>
      <c r="BQ61" s="547"/>
      <c r="BR61" s="547"/>
      <c r="BS61" s="547"/>
      <c r="BT61" s="547"/>
      <c r="BU61" s="547"/>
      <c r="BV61" s="547"/>
      <c r="BW61" s="547"/>
      <c r="BX61" s="547"/>
      <c r="BY61" s="547"/>
      <c r="BZ61" s="547"/>
      <c r="CA61" s="547"/>
      <c r="CB61" s="547"/>
      <c r="CC61" s="547"/>
      <c r="CD61" s="547"/>
      <c r="CE61" s="547"/>
      <c r="CF61" s="547"/>
      <c r="CG61" s="547"/>
      <c r="CH61" s="547"/>
      <c r="CI61" s="547"/>
      <c r="CJ61" s="547"/>
      <c r="CK61" s="547"/>
      <c r="CL61" s="547"/>
      <c r="CM61" s="547"/>
      <c r="CN61" s="547"/>
      <c r="CO61" s="547"/>
      <c r="CP61" s="547"/>
      <c r="CQ61" s="547"/>
      <c r="CR61" s="547"/>
      <c r="CS61" s="547"/>
      <c r="CT61" s="547"/>
      <c r="CU61" s="547"/>
      <c r="CV61" s="547"/>
      <c r="CW61" s="547"/>
      <c r="CX61" s="547"/>
      <c r="CY61" s="547"/>
      <c r="CZ61" s="547"/>
      <c r="DA61" s="547"/>
      <c r="DB61" s="547"/>
      <c r="DC61" s="547"/>
      <c r="DD61" s="547"/>
      <c r="DE61" s="547"/>
      <c r="DF61" s="547"/>
      <c r="DG61" s="547"/>
      <c r="DH61" s="547"/>
      <c r="DI61" s="547"/>
      <c r="DJ61" s="547"/>
      <c r="DK61" s="547"/>
      <c r="DL61" s="547"/>
      <c r="DM61" s="547"/>
      <c r="DN61" s="547"/>
      <c r="DO61" s="547"/>
      <c r="DP61" s="547"/>
      <c r="DQ61" s="547"/>
      <c r="DR61" s="547"/>
      <c r="DS61" s="547"/>
      <c r="DT61" s="547"/>
      <c r="DU61" s="547"/>
      <c r="DV61" s="547"/>
      <c r="DW61" s="547"/>
      <c r="DX61" s="547"/>
      <c r="DY61" s="547"/>
      <c r="DZ61" s="547"/>
      <c r="EA61" s="547"/>
      <c r="EB61" s="547"/>
      <c r="EC61" s="547"/>
      <c r="ED61" s="547"/>
      <c r="EE61" s="547"/>
      <c r="EF61" s="547"/>
      <c r="EG61" s="547"/>
      <c r="EH61" s="547"/>
      <c r="EI61" s="547"/>
      <c r="EJ61" s="547"/>
      <c r="EK61" s="547"/>
      <c r="EL61" s="547"/>
      <c r="EM61" s="547"/>
      <c r="EN61" s="547"/>
      <c r="EO61" s="547"/>
      <c r="EP61" s="547"/>
      <c r="EQ61" s="547"/>
      <c r="ER61" s="547"/>
      <c r="ES61" s="547"/>
      <c r="ET61" s="547"/>
      <c r="EU61" s="547"/>
      <c r="EV61" s="547"/>
      <c r="EW61" s="547"/>
      <c r="EX61" s="547"/>
      <c r="EY61" s="547"/>
      <c r="EZ61" s="547"/>
      <c r="FA61" s="547"/>
      <c r="FB61" s="547"/>
      <c r="FC61" s="547"/>
      <c r="FD61" s="547"/>
      <c r="FE61" s="547"/>
      <c r="FF61" s="547"/>
      <c r="FG61" s="547"/>
      <c r="FH61" s="547"/>
      <c r="FI61" s="547"/>
      <c r="FJ61" s="547"/>
      <c r="FK61" s="547"/>
      <c r="FL61" s="547"/>
      <c r="FM61" s="547"/>
      <c r="FN61" s="547"/>
      <c r="FO61" s="547"/>
      <c r="FP61" s="547"/>
      <c r="FQ61" s="547"/>
      <c r="FR61" s="547"/>
      <c r="FS61" s="547"/>
      <c r="FT61" s="547"/>
      <c r="FU61" s="547"/>
      <c r="FV61" s="547"/>
      <c r="FW61" s="547"/>
      <c r="FX61" s="547"/>
      <c r="FY61" s="547"/>
      <c r="FZ61" s="547"/>
      <c r="GA61" s="547"/>
      <c r="GB61" s="547"/>
      <c r="GC61" s="547"/>
      <c r="GD61" s="547"/>
      <c r="GE61" s="547"/>
      <c r="GF61" s="547"/>
      <c r="GG61" s="547"/>
      <c r="GH61" s="547"/>
      <c r="GI61" s="547"/>
      <c r="GJ61" s="547"/>
      <c r="GK61" s="547"/>
      <c r="GL61" s="547"/>
      <c r="GM61" s="547"/>
      <c r="GN61" s="547"/>
      <c r="GO61" s="547"/>
      <c r="GP61" s="547"/>
      <c r="GQ61" s="547"/>
      <c r="GR61" s="547"/>
      <c r="GS61" s="547"/>
      <c r="GT61" s="547"/>
      <c r="GU61" s="547"/>
      <c r="GV61" s="547"/>
      <c r="GW61" s="547"/>
      <c r="GX61" s="547"/>
      <c r="GY61" s="547"/>
      <c r="GZ61" s="547"/>
      <c r="HA61" s="547"/>
      <c r="HB61" s="547"/>
      <c r="HC61" s="547"/>
      <c r="HD61" s="547"/>
      <c r="HE61" s="547"/>
      <c r="HF61" s="547"/>
      <c r="HG61" s="547"/>
      <c r="HH61" s="547"/>
      <c r="HI61" s="547"/>
      <c r="HJ61" s="547"/>
      <c r="HK61" s="547"/>
      <c r="HL61" s="547"/>
      <c r="HM61" s="547"/>
      <c r="HN61" s="547"/>
      <c r="HO61" s="547"/>
      <c r="HP61" s="547"/>
      <c r="HQ61" s="547"/>
      <c r="HR61" s="547"/>
      <c r="HS61" s="547"/>
      <c r="HT61" s="547"/>
      <c r="HU61" s="547"/>
      <c r="HV61" s="547"/>
      <c r="HW61" s="547"/>
      <c r="HX61" s="547"/>
      <c r="HY61" s="547"/>
      <c r="HZ61" s="547"/>
      <c r="IA61" s="547"/>
      <c r="IB61" s="547"/>
      <c r="IC61" s="547"/>
      <c r="ID61" s="547"/>
      <c r="IE61" s="547"/>
    </row>
    <row r="62" spans="1:239" s="556" customFormat="1">
      <c r="A62" s="986">
        <f t="shared" si="2"/>
        <v>36</v>
      </c>
      <c r="B62" s="914">
        <v>1026030</v>
      </c>
      <c r="C62" s="680" t="s">
        <v>949</v>
      </c>
      <c r="D62" s="680" t="s">
        <v>1667</v>
      </c>
      <c r="E62" s="1069" t="s">
        <v>612</v>
      </c>
      <c r="F62" s="994"/>
      <c r="G62" s="680"/>
      <c r="H62" s="1116">
        <v>398093</v>
      </c>
      <c r="I62" s="1116">
        <f t="shared" si="3"/>
        <v>398093</v>
      </c>
      <c r="J62" s="547"/>
      <c r="K62" s="547"/>
      <c r="L62" s="547"/>
      <c r="M62" s="547"/>
      <c r="N62" s="547"/>
      <c r="O62" s="547"/>
      <c r="P62" s="547"/>
      <c r="Q62" s="547"/>
      <c r="R62" s="547"/>
      <c r="S62" s="547"/>
      <c r="T62" s="547"/>
      <c r="U62" s="547"/>
      <c r="V62" s="547"/>
      <c r="W62" s="547"/>
      <c r="X62" s="547"/>
      <c r="Y62" s="547"/>
      <c r="Z62" s="547"/>
      <c r="AA62" s="547"/>
      <c r="AB62" s="547"/>
      <c r="AC62" s="547"/>
      <c r="AD62" s="547"/>
      <c r="AE62" s="547"/>
      <c r="AF62" s="547"/>
      <c r="AG62" s="547"/>
      <c r="AH62" s="547"/>
      <c r="AI62" s="547"/>
      <c r="AJ62" s="547"/>
      <c r="AK62" s="547"/>
      <c r="AL62" s="547"/>
      <c r="AM62" s="547"/>
      <c r="AN62" s="547"/>
      <c r="AO62" s="547"/>
      <c r="AP62" s="547"/>
      <c r="AQ62" s="547"/>
      <c r="AR62" s="547"/>
      <c r="AS62" s="547"/>
      <c r="AT62" s="547"/>
      <c r="AU62" s="547"/>
      <c r="AV62" s="547"/>
      <c r="AW62" s="547"/>
      <c r="AX62" s="547"/>
      <c r="AY62" s="547"/>
      <c r="AZ62" s="547"/>
      <c r="BA62" s="547"/>
      <c r="BB62" s="547"/>
      <c r="BC62" s="547"/>
      <c r="BD62" s="547"/>
      <c r="BE62" s="547"/>
      <c r="BF62" s="547"/>
      <c r="BG62" s="547"/>
      <c r="BH62" s="547"/>
      <c r="BI62" s="547"/>
      <c r="BJ62" s="547"/>
      <c r="BK62" s="547"/>
      <c r="BL62" s="547"/>
      <c r="BM62" s="547"/>
      <c r="BN62" s="547"/>
      <c r="BO62" s="547"/>
      <c r="BP62" s="547"/>
      <c r="BQ62" s="547"/>
      <c r="BR62" s="547"/>
      <c r="BS62" s="547"/>
      <c r="BT62" s="547"/>
      <c r="BU62" s="547"/>
      <c r="BV62" s="547"/>
      <c r="BW62" s="547"/>
      <c r="BX62" s="547"/>
      <c r="BY62" s="547"/>
      <c r="BZ62" s="547"/>
      <c r="CA62" s="547"/>
      <c r="CB62" s="547"/>
      <c r="CC62" s="547"/>
      <c r="CD62" s="547"/>
      <c r="CE62" s="547"/>
      <c r="CF62" s="547"/>
      <c r="CG62" s="547"/>
      <c r="CH62" s="547"/>
      <c r="CI62" s="547"/>
      <c r="CJ62" s="547"/>
      <c r="CK62" s="547"/>
      <c r="CL62" s="547"/>
      <c r="CM62" s="547"/>
      <c r="CN62" s="547"/>
      <c r="CO62" s="547"/>
      <c r="CP62" s="547"/>
      <c r="CQ62" s="547"/>
      <c r="CR62" s="547"/>
      <c r="CS62" s="547"/>
      <c r="CT62" s="547"/>
      <c r="CU62" s="547"/>
      <c r="CV62" s="547"/>
      <c r="CW62" s="547"/>
      <c r="CX62" s="547"/>
      <c r="CY62" s="547"/>
      <c r="CZ62" s="547"/>
      <c r="DA62" s="547"/>
      <c r="DB62" s="547"/>
      <c r="DC62" s="547"/>
      <c r="DD62" s="547"/>
      <c r="DE62" s="547"/>
      <c r="DF62" s="547"/>
      <c r="DG62" s="547"/>
      <c r="DH62" s="547"/>
      <c r="DI62" s="547"/>
      <c r="DJ62" s="547"/>
      <c r="DK62" s="547"/>
      <c r="DL62" s="547"/>
      <c r="DM62" s="547"/>
      <c r="DN62" s="547"/>
      <c r="DO62" s="547"/>
      <c r="DP62" s="547"/>
      <c r="DQ62" s="547"/>
      <c r="DR62" s="547"/>
      <c r="DS62" s="547"/>
      <c r="DT62" s="547"/>
      <c r="DU62" s="547"/>
      <c r="DV62" s="547"/>
      <c r="DW62" s="547"/>
      <c r="DX62" s="547"/>
      <c r="DY62" s="547"/>
      <c r="DZ62" s="547"/>
      <c r="EA62" s="547"/>
      <c r="EB62" s="547"/>
      <c r="EC62" s="547"/>
      <c r="ED62" s="547"/>
      <c r="EE62" s="547"/>
      <c r="EF62" s="547"/>
      <c r="EG62" s="547"/>
      <c r="EH62" s="547"/>
      <c r="EI62" s="547"/>
      <c r="EJ62" s="547"/>
      <c r="EK62" s="547"/>
      <c r="EL62" s="547"/>
      <c r="EM62" s="547"/>
      <c r="EN62" s="547"/>
      <c r="EO62" s="547"/>
      <c r="EP62" s="547"/>
      <c r="EQ62" s="547"/>
      <c r="ER62" s="547"/>
      <c r="ES62" s="547"/>
      <c r="ET62" s="547"/>
      <c r="EU62" s="547"/>
      <c r="EV62" s="547"/>
      <c r="EW62" s="547"/>
      <c r="EX62" s="547"/>
      <c r="EY62" s="547"/>
      <c r="EZ62" s="547"/>
      <c r="FA62" s="547"/>
      <c r="FB62" s="547"/>
      <c r="FC62" s="547"/>
      <c r="FD62" s="547"/>
      <c r="FE62" s="547"/>
      <c r="FF62" s="547"/>
      <c r="FG62" s="547"/>
      <c r="FH62" s="547"/>
      <c r="FI62" s="547"/>
      <c r="FJ62" s="547"/>
      <c r="FK62" s="547"/>
      <c r="FL62" s="547"/>
      <c r="FM62" s="547"/>
      <c r="FN62" s="547"/>
      <c r="FO62" s="547"/>
      <c r="FP62" s="547"/>
      <c r="FQ62" s="547"/>
      <c r="FR62" s="547"/>
      <c r="FS62" s="547"/>
      <c r="FT62" s="547"/>
      <c r="FU62" s="547"/>
      <c r="FV62" s="547"/>
      <c r="FW62" s="547"/>
      <c r="FX62" s="547"/>
      <c r="FY62" s="547"/>
      <c r="FZ62" s="547"/>
      <c r="GA62" s="547"/>
      <c r="GB62" s="547"/>
      <c r="GC62" s="547"/>
      <c r="GD62" s="547"/>
      <c r="GE62" s="547"/>
      <c r="GF62" s="547"/>
      <c r="GG62" s="547"/>
      <c r="GH62" s="547"/>
      <c r="GI62" s="547"/>
      <c r="GJ62" s="547"/>
      <c r="GK62" s="547"/>
      <c r="GL62" s="547"/>
      <c r="GM62" s="547"/>
      <c r="GN62" s="547"/>
      <c r="GO62" s="547"/>
      <c r="GP62" s="547"/>
      <c r="GQ62" s="547"/>
      <c r="GR62" s="547"/>
      <c r="GS62" s="547"/>
      <c r="GT62" s="547"/>
      <c r="GU62" s="547"/>
      <c r="GV62" s="547"/>
      <c r="GW62" s="547"/>
      <c r="GX62" s="547"/>
      <c r="GY62" s="547"/>
      <c r="GZ62" s="547"/>
      <c r="HA62" s="547"/>
      <c r="HB62" s="547"/>
      <c r="HC62" s="547"/>
      <c r="HD62" s="547"/>
      <c r="HE62" s="547"/>
      <c r="HF62" s="547"/>
      <c r="HG62" s="547"/>
      <c r="HH62" s="547"/>
      <c r="HI62" s="547"/>
      <c r="HJ62" s="547"/>
      <c r="HK62" s="547"/>
      <c r="HL62" s="547"/>
      <c r="HM62" s="547"/>
      <c r="HN62" s="547"/>
      <c r="HO62" s="547"/>
      <c r="HP62" s="547"/>
      <c r="HQ62" s="547"/>
      <c r="HR62" s="547"/>
      <c r="HS62" s="547"/>
      <c r="HT62" s="547"/>
      <c r="HU62" s="547"/>
      <c r="HV62" s="547"/>
      <c r="HW62" s="547"/>
      <c r="HX62" s="547"/>
      <c r="HY62" s="547"/>
      <c r="HZ62" s="547"/>
      <c r="IA62" s="547"/>
      <c r="IB62" s="547"/>
      <c r="IC62" s="547"/>
      <c r="ID62" s="547"/>
      <c r="IE62" s="547"/>
    </row>
    <row r="63" spans="1:239" s="556" customFormat="1">
      <c r="A63" s="986">
        <f t="shared" si="2"/>
        <v>37</v>
      </c>
      <c r="B63" s="914" t="s">
        <v>1723</v>
      </c>
      <c r="C63" s="680" t="s">
        <v>1724</v>
      </c>
      <c r="D63" s="680" t="s">
        <v>1728</v>
      </c>
      <c r="E63" s="1069" t="s">
        <v>612</v>
      </c>
      <c r="F63" s="994"/>
      <c r="G63" s="680"/>
      <c r="H63" s="1116">
        <v>377100</v>
      </c>
      <c r="I63" s="1116">
        <f t="shared" si="3"/>
        <v>377100</v>
      </c>
      <c r="J63" s="547"/>
      <c r="K63" s="547"/>
      <c r="L63" s="547"/>
      <c r="M63" s="547"/>
      <c r="N63" s="547"/>
      <c r="O63" s="547"/>
      <c r="P63" s="547"/>
      <c r="Q63" s="547"/>
      <c r="R63" s="547"/>
      <c r="S63" s="547"/>
      <c r="T63" s="547"/>
      <c r="U63" s="547"/>
      <c r="V63" s="547"/>
      <c r="W63" s="547"/>
      <c r="X63" s="547"/>
      <c r="Y63" s="547"/>
      <c r="Z63" s="547"/>
      <c r="AA63" s="547"/>
      <c r="AB63" s="547"/>
      <c r="AC63" s="547"/>
      <c r="AD63" s="547"/>
      <c r="AE63" s="547"/>
      <c r="AF63" s="547"/>
      <c r="AG63" s="547"/>
      <c r="AH63" s="547"/>
      <c r="AI63" s="547"/>
      <c r="AJ63" s="547"/>
      <c r="AK63" s="547"/>
      <c r="AL63" s="547"/>
      <c r="AM63" s="547"/>
      <c r="AN63" s="547"/>
      <c r="AO63" s="547"/>
      <c r="AP63" s="547"/>
      <c r="AQ63" s="547"/>
      <c r="AR63" s="547"/>
      <c r="AS63" s="547"/>
      <c r="AT63" s="547"/>
      <c r="AU63" s="547"/>
      <c r="AV63" s="547"/>
      <c r="AW63" s="547"/>
      <c r="AX63" s="547"/>
      <c r="AY63" s="547"/>
      <c r="AZ63" s="547"/>
      <c r="BA63" s="547"/>
      <c r="BB63" s="547"/>
      <c r="BC63" s="547"/>
      <c r="BD63" s="547"/>
      <c r="BE63" s="547"/>
      <c r="BF63" s="547"/>
      <c r="BG63" s="547"/>
      <c r="BH63" s="547"/>
      <c r="BI63" s="547"/>
      <c r="BJ63" s="547"/>
      <c r="BK63" s="547"/>
      <c r="BL63" s="547"/>
      <c r="BM63" s="547"/>
      <c r="BN63" s="547"/>
      <c r="BO63" s="547"/>
      <c r="BP63" s="547"/>
      <c r="BQ63" s="547"/>
      <c r="BR63" s="547"/>
      <c r="BS63" s="547"/>
      <c r="BT63" s="547"/>
      <c r="BU63" s="547"/>
      <c r="BV63" s="547"/>
      <c r="BW63" s="547"/>
      <c r="BX63" s="547"/>
      <c r="BY63" s="547"/>
      <c r="BZ63" s="547"/>
      <c r="CA63" s="547"/>
      <c r="CB63" s="547"/>
      <c r="CC63" s="547"/>
      <c r="CD63" s="547"/>
      <c r="CE63" s="547"/>
      <c r="CF63" s="547"/>
      <c r="CG63" s="547"/>
      <c r="CH63" s="547"/>
      <c r="CI63" s="547"/>
      <c r="CJ63" s="547"/>
      <c r="CK63" s="547"/>
      <c r="CL63" s="547"/>
      <c r="CM63" s="547"/>
      <c r="CN63" s="547"/>
      <c r="CO63" s="547"/>
      <c r="CP63" s="547"/>
      <c r="CQ63" s="547"/>
      <c r="CR63" s="547"/>
      <c r="CS63" s="547"/>
      <c r="CT63" s="547"/>
      <c r="CU63" s="547"/>
      <c r="CV63" s="547"/>
      <c r="CW63" s="547"/>
      <c r="CX63" s="547"/>
      <c r="CY63" s="547"/>
      <c r="CZ63" s="547"/>
      <c r="DA63" s="547"/>
      <c r="DB63" s="547"/>
      <c r="DC63" s="547"/>
      <c r="DD63" s="547"/>
      <c r="DE63" s="547"/>
      <c r="DF63" s="547"/>
      <c r="DG63" s="547"/>
      <c r="DH63" s="547"/>
      <c r="DI63" s="547"/>
      <c r="DJ63" s="547"/>
      <c r="DK63" s="547"/>
      <c r="DL63" s="547"/>
      <c r="DM63" s="547"/>
      <c r="DN63" s="547"/>
      <c r="DO63" s="547"/>
      <c r="DP63" s="547"/>
      <c r="DQ63" s="547"/>
      <c r="DR63" s="547"/>
      <c r="DS63" s="547"/>
      <c r="DT63" s="547"/>
      <c r="DU63" s="547"/>
      <c r="DV63" s="547"/>
      <c r="DW63" s="547"/>
      <c r="DX63" s="547"/>
      <c r="DY63" s="547"/>
      <c r="DZ63" s="547"/>
      <c r="EA63" s="547"/>
      <c r="EB63" s="547"/>
      <c r="EC63" s="547"/>
      <c r="ED63" s="547"/>
      <c r="EE63" s="547"/>
      <c r="EF63" s="547"/>
      <c r="EG63" s="547"/>
      <c r="EH63" s="547"/>
      <c r="EI63" s="547"/>
      <c r="EJ63" s="547"/>
      <c r="EK63" s="547"/>
      <c r="EL63" s="547"/>
      <c r="EM63" s="547"/>
      <c r="EN63" s="547"/>
      <c r="EO63" s="547"/>
      <c r="EP63" s="547"/>
      <c r="EQ63" s="547"/>
      <c r="ER63" s="547"/>
      <c r="ES63" s="547"/>
      <c r="ET63" s="547"/>
      <c r="EU63" s="547"/>
      <c r="EV63" s="547"/>
      <c r="EW63" s="547"/>
      <c r="EX63" s="547"/>
      <c r="EY63" s="547"/>
      <c r="EZ63" s="547"/>
      <c r="FA63" s="547"/>
      <c r="FB63" s="547"/>
      <c r="FC63" s="547"/>
      <c r="FD63" s="547"/>
      <c r="FE63" s="547"/>
      <c r="FF63" s="547"/>
      <c r="FG63" s="547"/>
      <c r="FH63" s="547"/>
      <c r="FI63" s="547"/>
      <c r="FJ63" s="547"/>
      <c r="FK63" s="547"/>
      <c r="FL63" s="547"/>
      <c r="FM63" s="547"/>
      <c r="FN63" s="547"/>
      <c r="FO63" s="547"/>
      <c r="FP63" s="547"/>
      <c r="FQ63" s="547"/>
      <c r="FR63" s="547"/>
      <c r="FS63" s="547"/>
      <c r="FT63" s="547"/>
      <c r="FU63" s="547"/>
      <c r="FV63" s="547"/>
      <c r="FW63" s="547"/>
      <c r="FX63" s="547"/>
      <c r="FY63" s="547"/>
      <c r="FZ63" s="547"/>
      <c r="GA63" s="547"/>
      <c r="GB63" s="547"/>
      <c r="GC63" s="547"/>
      <c r="GD63" s="547"/>
      <c r="GE63" s="547"/>
      <c r="GF63" s="547"/>
      <c r="GG63" s="547"/>
      <c r="GH63" s="547"/>
      <c r="GI63" s="547"/>
      <c r="GJ63" s="547"/>
      <c r="GK63" s="547"/>
      <c r="GL63" s="547"/>
      <c r="GM63" s="547"/>
      <c r="GN63" s="547"/>
      <c r="GO63" s="547"/>
      <c r="GP63" s="547"/>
      <c r="GQ63" s="547"/>
      <c r="GR63" s="547"/>
      <c r="GS63" s="547"/>
      <c r="GT63" s="547"/>
      <c r="GU63" s="547"/>
      <c r="GV63" s="547"/>
      <c r="GW63" s="547"/>
      <c r="GX63" s="547"/>
      <c r="GY63" s="547"/>
      <c r="GZ63" s="547"/>
      <c r="HA63" s="547"/>
      <c r="HB63" s="547"/>
      <c r="HC63" s="547"/>
      <c r="HD63" s="547"/>
      <c r="HE63" s="547"/>
      <c r="HF63" s="547"/>
      <c r="HG63" s="547"/>
      <c r="HH63" s="547"/>
      <c r="HI63" s="547"/>
      <c r="HJ63" s="547"/>
      <c r="HK63" s="547"/>
      <c r="HL63" s="547"/>
      <c r="HM63" s="547"/>
      <c r="HN63" s="547"/>
      <c r="HO63" s="547"/>
      <c r="HP63" s="547"/>
      <c r="HQ63" s="547"/>
      <c r="HR63" s="547"/>
      <c r="HS63" s="547"/>
      <c r="HT63" s="547"/>
      <c r="HU63" s="547"/>
      <c r="HV63" s="547"/>
      <c r="HW63" s="547"/>
      <c r="HX63" s="547"/>
      <c r="HY63" s="547"/>
      <c r="HZ63" s="547"/>
      <c r="IA63" s="547"/>
      <c r="IB63" s="547"/>
      <c r="IC63" s="547"/>
      <c r="ID63" s="547"/>
      <c r="IE63" s="547"/>
    </row>
    <row r="64" spans="1:239" s="556" customFormat="1">
      <c r="A64" s="986">
        <f t="shared" si="2"/>
        <v>38</v>
      </c>
      <c r="B64" s="914" t="s">
        <v>1374</v>
      </c>
      <c r="C64" s="680" t="s">
        <v>1366</v>
      </c>
      <c r="D64" s="680" t="s">
        <v>1387</v>
      </c>
      <c r="E64" s="1069" t="s">
        <v>612</v>
      </c>
      <c r="F64" s="994">
        <v>45423</v>
      </c>
      <c r="G64" s="680" t="s">
        <v>1380</v>
      </c>
      <c r="H64" s="1116">
        <v>17915582</v>
      </c>
      <c r="I64" s="1116">
        <f t="shared" si="3"/>
        <v>17915582</v>
      </c>
      <c r="J64" s="547"/>
      <c r="K64" s="547"/>
      <c r="L64" s="547"/>
      <c r="M64" s="547"/>
      <c r="N64" s="547"/>
      <c r="O64" s="547"/>
      <c r="P64" s="547"/>
      <c r="Q64" s="547"/>
      <c r="R64" s="547"/>
      <c r="S64" s="547"/>
      <c r="T64" s="547"/>
      <c r="U64" s="547"/>
      <c r="V64" s="547"/>
      <c r="W64" s="547"/>
      <c r="X64" s="547"/>
      <c r="Y64" s="547"/>
      <c r="Z64" s="547"/>
      <c r="AA64" s="547"/>
      <c r="AB64" s="547"/>
      <c r="AC64" s="547"/>
      <c r="AD64" s="547"/>
      <c r="AE64" s="547"/>
      <c r="AF64" s="547"/>
      <c r="AG64" s="547"/>
      <c r="AH64" s="547"/>
      <c r="AI64" s="547"/>
      <c r="AJ64" s="547"/>
      <c r="AK64" s="547"/>
      <c r="AL64" s="547"/>
      <c r="AM64" s="547"/>
      <c r="AN64" s="547"/>
      <c r="AO64" s="547"/>
      <c r="AP64" s="547"/>
      <c r="AQ64" s="547"/>
      <c r="AR64" s="547"/>
      <c r="AS64" s="547"/>
      <c r="AT64" s="547"/>
      <c r="AU64" s="547"/>
      <c r="AV64" s="547"/>
      <c r="AW64" s="547"/>
      <c r="AX64" s="547"/>
      <c r="AY64" s="547"/>
      <c r="AZ64" s="547"/>
      <c r="BA64" s="547"/>
      <c r="BB64" s="547"/>
      <c r="BC64" s="547"/>
      <c r="BD64" s="547"/>
      <c r="BE64" s="547"/>
      <c r="BF64" s="547"/>
      <c r="BG64" s="547"/>
      <c r="BH64" s="547"/>
      <c r="BI64" s="547"/>
      <c r="BJ64" s="547"/>
      <c r="BK64" s="547"/>
      <c r="BL64" s="547"/>
      <c r="BM64" s="547"/>
      <c r="BN64" s="547"/>
      <c r="BO64" s="547"/>
      <c r="BP64" s="547"/>
      <c r="BQ64" s="547"/>
      <c r="BR64" s="547"/>
      <c r="BS64" s="547"/>
      <c r="BT64" s="547"/>
      <c r="BU64" s="547"/>
      <c r="BV64" s="547"/>
      <c r="BW64" s="547"/>
      <c r="BX64" s="547"/>
      <c r="BY64" s="547"/>
      <c r="BZ64" s="547"/>
      <c r="CA64" s="547"/>
      <c r="CB64" s="547"/>
      <c r="CC64" s="547"/>
      <c r="CD64" s="547"/>
      <c r="CE64" s="547"/>
      <c r="CF64" s="547"/>
      <c r="CG64" s="547"/>
      <c r="CH64" s="547"/>
      <c r="CI64" s="547"/>
      <c r="CJ64" s="547"/>
      <c r="CK64" s="547"/>
      <c r="CL64" s="547"/>
      <c r="CM64" s="547"/>
      <c r="CN64" s="547"/>
      <c r="CO64" s="547"/>
      <c r="CP64" s="547"/>
      <c r="CQ64" s="547"/>
      <c r="CR64" s="547"/>
      <c r="CS64" s="547"/>
      <c r="CT64" s="547"/>
      <c r="CU64" s="547"/>
      <c r="CV64" s="547"/>
      <c r="CW64" s="547"/>
      <c r="CX64" s="547"/>
      <c r="CY64" s="547"/>
      <c r="CZ64" s="547"/>
      <c r="DA64" s="547"/>
      <c r="DB64" s="547"/>
      <c r="DC64" s="547"/>
      <c r="DD64" s="547"/>
      <c r="DE64" s="547"/>
      <c r="DF64" s="547"/>
      <c r="DG64" s="547"/>
      <c r="DH64" s="547"/>
      <c r="DI64" s="547"/>
      <c r="DJ64" s="547"/>
      <c r="DK64" s="547"/>
      <c r="DL64" s="547"/>
      <c r="DM64" s="547"/>
      <c r="DN64" s="547"/>
      <c r="DO64" s="547"/>
      <c r="DP64" s="547"/>
      <c r="DQ64" s="547"/>
      <c r="DR64" s="547"/>
      <c r="DS64" s="547"/>
      <c r="DT64" s="547"/>
      <c r="DU64" s="547"/>
      <c r="DV64" s="547"/>
      <c r="DW64" s="547"/>
      <c r="DX64" s="547"/>
      <c r="DY64" s="547"/>
      <c r="DZ64" s="547"/>
      <c r="EA64" s="547"/>
      <c r="EB64" s="547"/>
      <c r="EC64" s="547"/>
      <c r="ED64" s="547"/>
      <c r="EE64" s="547"/>
      <c r="EF64" s="547"/>
      <c r="EG64" s="547"/>
      <c r="EH64" s="547"/>
      <c r="EI64" s="547"/>
      <c r="EJ64" s="547"/>
      <c r="EK64" s="547"/>
      <c r="EL64" s="547"/>
      <c r="EM64" s="547"/>
      <c r="EN64" s="547"/>
      <c r="EO64" s="547"/>
      <c r="EP64" s="547"/>
      <c r="EQ64" s="547"/>
      <c r="ER64" s="547"/>
      <c r="ES64" s="547"/>
      <c r="ET64" s="547"/>
      <c r="EU64" s="547"/>
      <c r="EV64" s="547"/>
      <c r="EW64" s="547"/>
      <c r="EX64" s="547"/>
      <c r="EY64" s="547"/>
      <c r="EZ64" s="547"/>
      <c r="FA64" s="547"/>
      <c r="FB64" s="547"/>
      <c r="FC64" s="547"/>
      <c r="FD64" s="547"/>
      <c r="FE64" s="547"/>
      <c r="FF64" s="547"/>
      <c r="FG64" s="547"/>
      <c r="FH64" s="547"/>
      <c r="FI64" s="547"/>
      <c r="FJ64" s="547"/>
      <c r="FK64" s="547"/>
      <c r="FL64" s="547"/>
      <c r="FM64" s="547"/>
      <c r="FN64" s="547"/>
      <c r="FO64" s="547"/>
      <c r="FP64" s="547"/>
      <c r="FQ64" s="547"/>
      <c r="FR64" s="547"/>
      <c r="FS64" s="547"/>
      <c r="FT64" s="547"/>
      <c r="FU64" s="547"/>
      <c r="FV64" s="547"/>
      <c r="FW64" s="547"/>
      <c r="FX64" s="547"/>
      <c r="FY64" s="547"/>
      <c r="FZ64" s="547"/>
      <c r="GA64" s="547"/>
      <c r="GB64" s="547"/>
      <c r="GC64" s="547"/>
      <c r="GD64" s="547"/>
      <c r="GE64" s="547"/>
      <c r="GF64" s="547"/>
      <c r="GG64" s="547"/>
      <c r="GH64" s="547"/>
      <c r="GI64" s="547"/>
      <c r="GJ64" s="547"/>
      <c r="GK64" s="547"/>
      <c r="GL64" s="547"/>
      <c r="GM64" s="547"/>
      <c r="GN64" s="547"/>
      <c r="GO64" s="547"/>
      <c r="GP64" s="547"/>
      <c r="GQ64" s="547"/>
      <c r="GR64" s="547"/>
      <c r="GS64" s="547"/>
      <c r="GT64" s="547"/>
      <c r="GU64" s="547"/>
      <c r="GV64" s="547"/>
      <c r="GW64" s="547"/>
      <c r="GX64" s="547"/>
      <c r="GY64" s="547"/>
      <c r="GZ64" s="547"/>
      <c r="HA64" s="547"/>
      <c r="HB64" s="547"/>
      <c r="HC64" s="547"/>
      <c r="HD64" s="547"/>
      <c r="HE64" s="547"/>
      <c r="HF64" s="547"/>
      <c r="HG64" s="547"/>
      <c r="HH64" s="547"/>
      <c r="HI64" s="547"/>
      <c r="HJ64" s="547"/>
      <c r="HK64" s="547"/>
      <c r="HL64" s="547"/>
      <c r="HM64" s="547"/>
      <c r="HN64" s="547"/>
      <c r="HO64" s="547"/>
      <c r="HP64" s="547"/>
      <c r="HQ64" s="547"/>
      <c r="HR64" s="547"/>
      <c r="HS64" s="547"/>
      <c r="HT64" s="547"/>
      <c r="HU64" s="547"/>
      <c r="HV64" s="547"/>
      <c r="HW64" s="547"/>
      <c r="HX64" s="547"/>
      <c r="HY64" s="547"/>
      <c r="HZ64" s="547"/>
      <c r="IA64" s="547"/>
      <c r="IB64" s="547"/>
      <c r="IC64" s="547"/>
      <c r="ID64" s="547"/>
      <c r="IE64" s="547"/>
    </row>
    <row r="65" spans="1:239" s="547" customFormat="1">
      <c r="B65" s="556"/>
      <c r="C65" s="603"/>
      <c r="D65" s="566"/>
      <c r="E65" s="598" t="s">
        <v>2813</v>
      </c>
      <c r="F65" s="598"/>
      <c r="H65" s="598"/>
      <c r="I65" s="639">
        <f>SUM(I27:I64)</f>
        <v>328815659.225833</v>
      </c>
    </row>
    <row r="66" spans="1:239" s="547" customFormat="1">
      <c r="B66" s="556"/>
      <c r="C66" s="603"/>
      <c r="D66" s="566"/>
      <c r="F66" s="598"/>
    </row>
    <row r="67" spans="1:239" s="547" customFormat="1">
      <c r="A67" s="1271" t="s">
        <v>2814</v>
      </c>
      <c r="B67" s="1271"/>
      <c r="C67" s="1271"/>
      <c r="D67" s="1271"/>
      <c r="E67" s="1271"/>
      <c r="F67" s="1271"/>
      <c r="G67" s="1271"/>
      <c r="H67" s="1271"/>
      <c r="I67" s="1271"/>
    </row>
    <row r="68" spans="1:239" s="547" customFormat="1" ht="25.5">
      <c r="A68" s="540" t="s">
        <v>364</v>
      </c>
      <c r="B68" s="602" t="s">
        <v>376</v>
      </c>
      <c r="C68" s="1061" t="s">
        <v>461</v>
      </c>
      <c r="D68" s="1061" t="s">
        <v>573</v>
      </c>
      <c r="E68" s="1061" t="s">
        <v>462</v>
      </c>
      <c r="F68" s="554" t="s">
        <v>575</v>
      </c>
      <c r="G68" s="555" t="s">
        <v>463</v>
      </c>
      <c r="H68" s="741" t="s">
        <v>587</v>
      </c>
      <c r="I68" s="741" t="s">
        <v>585</v>
      </c>
    </row>
    <row r="69" spans="1:239" s="556" customFormat="1">
      <c r="A69" s="986">
        <v>1</v>
      </c>
      <c r="B69" s="914" t="s">
        <v>1023</v>
      </c>
      <c r="C69" s="680" t="s">
        <v>1021</v>
      </c>
      <c r="D69" s="680" t="s">
        <v>1022</v>
      </c>
      <c r="E69" s="1069" t="s">
        <v>682</v>
      </c>
      <c r="F69" s="994">
        <v>45363</v>
      </c>
      <c r="G69" s="985" t="s">
        <v>1319</v>
      </c>
      <c r="H69" s="987">
        <v>860261.62</v>
      </c>
      <c r="I69" s="1300">
        <f>SUM(H69:H107)</f>
        <v>113996381.34999999</v>
      </c>
      <c r="K69" s="548"/>
      <c r="L69" s="548"/>
      <c r="M69" s="548"/>
      <c r="N69" s="548"/>
      <c r="O69" s="548"/>
      <c r="P69" s="548"/>
      <c r="Q69" s="548"/>
      <c r="R69" s="548"/>
      <c r="S69" s="548"/>
      <c r="T69" s="548"/>
      <c r="U69" s="548"/>
      <c r="V69" s="548"/>
      <c r="W69" s="548"/>
      <c r="X69" s="548"/>
      <c r="Y69" s="548"/>
      <c r="Z69" s="548"/>
      <c r="AA69" s="548"/>
      <c r="AB69" s="548"/>
      <c r="AC69" s="548"/>
      <c r="AD69" s="548"/>
      <c r="AE69" s="548"/>
      <c r="AF69" s="548"/>
      <c r="AG69" s="548"/>
      <c r="AH69" s="548"/>
      <c r="AI69" s="548"/>
      <c r="AJ69" s="548"/>
      <c r="AK69" s="548"/>
      <c r="AL69" s="548"/>
      <c r="AM69" s="548"/>
      <c r="AN69" s="548"/>
      <c r="AO69" s="548"/>
      <c r="AP69" s="548"/>
      <c r="AQ69" s="548"/>
      <c r="AR69" s="548"/>
      <c r="AS69" s="548"/>
      <c r="AT69" s="548"/>
      <c r="AU69" s="548"/>
      <c r="AV69" s="548"/>
      <c r="AW69" s="548"/>
      <c r="AX69" s="548"/>
      <c r="AY69" s="548"/>
      <c r="AZ69" s="548"/>
      <c r="BA69" s="548"/>
      <c r="BB69" s="548"/>
      <c r="BC69" s="548"/>
      <c r="BD69" s="548"/>
      <c r="BE69" s="548"/>
      <c r="BF69" s="548"/>
      <c r="BG69" s="548"/>
      <c r="BH69" s="548"/>
      <c r="BI69" s="548"/>
      <c r="BJ69" s="548"/>
      <c r="BK69" s="548"/>
      <c r="BL69" s="548"/>
      <c r="BM69" s="548"/>
      <c r="BN69" s="548"/>
      <c r="BO69" s="548"/>
      <c r="BP69" s="548"/>
      <c r="BQ69" s="548"/>
      <c r="BR69" s="548"/>
      <c r="BS69" s="548"/>
      <c r="BT69" s="548"/>
      <c r="BU69" s="548"/>
      <c r="BV69" s="548"/>
      <c r="BW69" s="548"/>
      <c r="BX69" s="548"/>
      <c r="BY69" s="548"/>
      <c r="BZ69" s="548"/>
      <c r="CA69" s="548"/>
      <c r="CB69" s="548"/>
      <c r="CC69" s="548"/>
      <c r="CD69" s="548"/>
      <c r="CE69" s="548"/>
      <c r="CF69" s="548"/>
      <c r="CG69" s="548"/>
      <c r="CH69" s="548"/>
      <c r="CI69" s="548"/>
      <c r="CJ69" s="548"/>
      <c r="CK69" s="548"/>
      <c r="CL69" s="548"/>
      <c r="CM69" s="548"/>
      <c r="CN69" s="548"/>
      <c r="CO69" s="548"/>
      <c r="CP69" s="548"/>
      <c r="CQ69" s="548"/>
      <c r="CR69" s="548"/>
      <c r="CS69" s="548"/>
      <c r="CT69" s="548"/>
      <c r="CU69" s="548"/>
      <c r="CV69" s="548"/>
      <c r="CW69" s="548"/>
      <c r="CX69" s="548"/>
      <c r="CY69" s="548"/>
      <c r="CZ69" s="548"/>
      <c r="DA69" s="548"/>
      <c r="DB69" s="548"/>
      <c r="DC69" s="548"/>
      <c r="DD69" s="548"/>
      <c r="DE69" s="548"/>
      <c r="DF69" s="548"/>
      <c r="DG69" s="548"/>
      <c r="DH69" s="548"/>
      <c r="DI69" s="548"/>
      <c r="DJ69" s="548"/>
      <c r="DK69" s="548"/>
      <c r="DL69" s="548"/>
      <c r="DM69" s="548"/>
      <c r="DN69" s="548"/>
      <c r="DO69" s="548"/>
      <c r="DP69" s="548"/>
      <c r="DQ69" s="548"/>
      <c r="DR69" s="548"/>
      <c r="DS69" s="548"/>
      <c r="DT69" s="548"/>
      <c r="DU69" s="548"/>
      <c r="DV69" s="548"/>
      <c r="DW69" s="548"/>
      <c r="DX69" s="548"/>
      <c r="DY69" s="548"/>
      <c r="DZ69" s="548"/>
      <c r="EA69" s="548"/>
      <c r="EB69" s="548"/>
      <c r="EC69" s="548"/>
      <c r="ED69" s="548"/>
      <c r="EE69" s="548"/>
      <c r="EF69" s="548"/>
      <c r="EG69" s="548"/>
      <c r="EH69" s="548"/>
      <c r="EI69" s="548"/>
      <c r="EJ69" s="548"/>
      <c r="EK69" s="548"/>
      <c r="EL69" s="548"/>
      <c r="EM69" s="548"/>
      <c r="EN69" s="548"/>
      <c r="EO69" s="548"/>
      <c r="EP69" s="548"/>
      <c r="EQ69" s="548"/>
      <c r="ER69" s="548"/>
      <c r="ES69" s="548"/>
      <c r="ET69" s="548"/>
      <c r="EU69" s="548"/>
      <c r="EV69" s="548"/>
      <c r="EW69" s="548"/>
      <c r="EX69" s="548"/>
      <c r="EY69" s="548"/>
      <c r="EZ69" s="548"/>
      <c r="FA69" s="548"/>
      <c r="FB69" s="548"/>
      <c r="FC69" s="548"/>
      <c r="FD69" s="548"/>
      <c r="FE69" s="548"/>
      <c r="FF69" s="548"/>
      <c r="FG69" s="548"/>
      <c r="FH69" s="548"/>
      <c r="FI69" s="548"/>
      <c r="FJ69" s="548"/>
      <c r="FK69" s="548"/>
      <c r="FL69" s="548"/>
      <c r="FM69" s="548"/>
      <c r="FN69" s="548"/>
      <c r="FO69" s="548"/>
      <c r="FP69" s="548"/>
      <c r="FQ69" s="548"/>
      <c r="FR69" s="548"/>
      <c r="FS69" s="548"/>
      <c r="FT69" s="548"/>
      <c r="FU69" s="548"/>
      <c r="FV69" s="548"/>
      <c r="FW69" s="548"/>
      <c r="FX69" s="548"/>
      <c r="FY69" s="548"/>
      <c r="FZ69" s="548"/>
      <c r="GA69" s="548"/>
      <c r="GB69" s="548"/>
      <c r="GC69" s="548"/>
      <c r="GD69" s="548"/>
      <c r="GE69" s="548"/>
      <c r="GF69" s="548"/>
      <c r="GG69" s="548"/>
      <c r="GH69" s="548"/>
      <c r="GI69" s="548"/>
      <c r="GJ69" s="548"/>
      <c r="GK69" s="548"/>
      <c r="GL69" s="548"/>
      <c r="GM69" s="548"/>
      <c r="GN69" s="548"/>
      <c r="GO69" s="548"/>
      <c r="GP69" s="548"/>
      <c r="GQ69" s="548"/>
      <c r="GR69" s="548"/>
      <c r="GS69" s="548"/>
      <c r="GT69" s="548"/>
      <c r="GU69" s="548"/>
      <c r="GV69" s="548"/>
      <c r="GW69" s="548"/>
      <c r="GX69" s="548"/>
      <c r="GY69" s="548"/>
      <c r="GZ69" s="548"/>
      <c r="HA69" s="548"/>
      <c r="HB69" s="548"/>
      <c r="HC69" s="548"/>
      <c r="HD69" s="548"/>
      <c r="HE69" s="548"/>
      <c r="HF69" s="548"/>
      <c r="HG69" s="548"/>
      <c r="HH69" s="548"/>
      <c r="HI69" s="548"/>
      <c r="HJ69" s="548"/>
      <c r="HK69" s="548"/>
      <c r="HL69" s="548"/>
      <c r="HM69" s="548"/>
      <c r="HN69" s="548"/>
      <c r="HO69" s="548"/>
      <c r="HP69" s="548"/>
      <c r="HQ69" s="548"/>
      <c r="HR69" s="548"/>
      <c r="HS69" s="548"/>
      <c r="HT69" s="548"/>
      <c r="HU69" s="548"/>
      <c r="HV69" s="548"/>
      <c r="HW69" s="548"/>
      <c r="HX69" s="548"/>
      <c r="HY69" s="548"/>
      <c r="HZ69" s="548"/>
      <c r="IA69" s="548"/>
      <c r="IB69" s="548"/>
      <c r="IC69" s="548"/>
      <c r="ID69" s="548"/>
      <c r="IE69" s="548"/>
    </row>
    <row r="70" spans="1:239" s="556" customFormat="1">
      <c r="A70" s="986">
        <f>+A69+1</f>
        <v>2</v>
      </c>
      <c r="B70" s="914" t="s">
        <v>1023</v>
      </c>
      <c r="C70" s="680" t="s">
        <v>1021</v>
      </c>
      <c r="D70" s="680" t="s">
        <v>1022</v>
      </c>
      <c r="E70" s="1069" t="s">
        <v>682</v>
      </c>
      <c r="F70" s="994">
        <v>45364</v>
      </c>
      <c r="G70" s="985" t="s">
        <v>1320</v>
      </c>
      <c r="H70" s="987">
        <v>1611619</v>
      </c>
      <c r="I70" s="1301"/>
      <c r="K70" s="548"/>
      <c r="L70" s="548"/>
      <c r="M70" s="548"/>
      <c r="N70" s="548"/>
      <c r="O70" s="548"/>
      <c r="P70" s="548"/>
      <c r="Q70" s="548"/>
      <c r="R70" s="548"/>
      <c r="S70" s="548"/>
      <c r="T70" s="548"/>
      <c r="U70" s="548"/>
      <c r="V70" s="548"/>
      <c r="W70" s="548"/>
      <c r="X70" s="548"/>
      <c r="Y70" s="548"/>
      <c r="Z70" s="548"/>
      <c r="AA70" s="548"/>
      <c r="AB70" s="548"/>
      <c r="AC70" s="548"/>
      <c r="AD70" s="548"/>
      <c r="AE70" s="548"/>
      <c r="AF70" s="548"/>
      <c r="AG70" s="548"/>
      <c r="AH70" s="548"/>
      <c r="AI70" s="548"/>
      <c r="AJ70" s="548"/>
      <c r="AK70" s="548"/>
      <c r="AL70" s="548"/>
      <c r="AM70" s="548"/>
      <c r="AN70" s="548"/>
      <c r="AO70" s="548"/>
      <c r="AP70" s="548"/>
      <c r="AQ70" s="548"/>
      <c r="AR70" s="548"/>
      <c r="AS70" s="548"/>
      <c r="AT70" s="548"/>
      <c r="AU70" s="548"/>
      <c r="AV70" s="548"/>
      <c r="AW70" s="548"/>
      <c r="AX70" s="548"/>
      <c r="AY70" s="548"/>
      <c r="AZ70" s="548"/>
      <c r="BA70" s="548"/>
      <c r="BB70" s="548"/>
      <c r="BC70" s="548"/>
      <c r="BD70" s="548"/>
      <c r="BE70" s="548"/>
      <c r="BF70" s="548"/>
      <c r="BG70" s="548"/>
      <c r="BH70" s="548"/>
      <c r="BI70" s="548"/>
      <c r="BJ70" s="548"/>
      <c r="BK70" s="548"/>
      <c r="BL70" s="548"/>
      <c r="BM70" s="548"/>
      <c r="BN70" s="548"/>
      <c r="BO70" s="548"/>
      <c r="BP70" s="548"/>
      <c r="BQ70" s="548"/>
      <c r="BR70" s="548"/>
      <c r="BS70" s="548"/>
      <c r="BT70" s="548"/>
      <c r="BU70" s="548"/>
      <c r="BV70" s="548"/>
      <c r="BW70" s="548"/>
      <c r="BX70" s="548"/>
      <c r="BY70" s="548"/>
      <c r="BZ70" s="548"/>
      <c r="CA70" s="548"/>
      <c r="CB70" s="548"/>
      <c r="CC70" s="548"/>
      <c r="CD70" s="548"/>
      <c r="CE70" s="548"/>
      <c r="CF70" s="548"/>
      <c r="CG70" s="548"/>
      <c r="CH70" s="548"/>
      <c r="CI70" s="548"/>
      <c r="CJ70" s="548"/>
      <c r="CK70" s="548"/>
      <c r="CL70" s="548"/>
      <c r="CM70" s="548"/>
      <c r="CN70" s="548"/>
      <c r="CO70" s="548"/>
      <c r="CP70" s="548"/>
      <c r="CQ70" s="548"/>
      <c r="CR70" s="548"/>
      <c r="CS70" s="548"/>
      <c r="CT70" s="548"/>
      <c r="CU70" s="548"/>
      <c r="CV70" s="548"/>
      <c r="CW70" s="548"/>
      <c r="CX70" s="548"/>
      <c r="CY70" s="548"/>
      <c r="CZ70" s="548"/>
      <c r="DA70" s="548"/>
      <c r="DB70" s="548"/>
      <c r="DC70" s="548"/>
      <c r="DD70" s="548"/>
      <c r="DE70" s="548"/>
      <c r="DF70" s="548"/>
      <c r="DG70" s="548"/>
      <c r="DH70" s="548"/>
      <c r="DI70" s="548"/>
      <c r="DJ70" s="548"/>
      <c r="DK70" s="548"/>
      <c r="DL70" s="548"/>
      <c r="DM70" s="548"/>
      <c r="DN70" s="548"/>
      <c r="DO70" s="548"/>
      <c r="DP70" s="548"/>
      <c r="DQ70" s="548"/>
      <c r="DR70" s="548"/>
      <c r="DS70" s="548"/>
      <c r="DT70" s="548"/>
      <c r="DU70" s="548"/>
      <c r="DV70" s="548"/>
      <c r="DW70" s="548"/>
      <c r="DX70" s="548"/>
      <c r="DY70" s="548"/>
      <c r="DZ70" s="548"/>
      <c r="EA70" s="548"/>
      <c r="EB70" s="548"/>
      <c r="EC70" s="548"/>
      <c r="ED70" s="548"/>
      <c r="EE70" s="548"/>
      <c r="EF70" s="548"/>
      <c r="EG70" s="548"/>
      <c r="EH70" s="548"/>
      <c r="EI70" s="548"/>
      <c r="EJ70" s="548"/>
      <c r="EK70" s="548"/>
      <c r="EL70" s="548"/>
      <c r="EM70" s="548"/>
      <c r="EN70" s="548"/>
      <c r="EO70" s="548"/>
      <c r="EP70" s="548"/>
      <c r="EQ70" s="548"/>
      <c r="ER70" s="548"/>
      <c r="ES70" s="548"/>
      <c r="ET70" s="548"/>
      <c r="EU70" s="548"/>
      <c r="EV70" s="548"/>
      <c r="EW70" s="548"/>
      <c r="EX70" s="548"/>
      <c r="EY70" s="548"/>
      <c r="EZ70" s="548"/>
      <c r="FA70" s="548"/>
      <c r="FB70" s="548"/>
      <c r="FC70" s="548"/>
      <c r="FD70" s="548"/>
      <c r="FE70" s="548"/>
      <c r="FF70" s="548"/>
      <c r="FG70" s="548"/>
      <c r="FH70" s="548"/>
      <c r="FI70" s="548"/>
      <c r="FJ70" s="548"/>
      <c r="FK70" s="548"/>
      <c r="FL70" s="548"/>
      <c r="FM70" s="548"/>
      <c r="FN70" s="548"/>
      <c r="FO70" s="548"/>
      <c r="FP70" s="548"/>
      <c r="FQ70" s="548"/>
      <c r="FR70" s="548"/>
      <c r="FS70" s="548"/>
      <c r="FT70" s="548"/>
      <c r="FU70" s="548"/>
      <c r="FV70" s="548"/>
      <c r="FW70" s="548"/>
      <c r="FX70" s="548"/>
      <c r="FY70" s="548"/>
      <c r="FZ70" s="548"/>
      <c r="GA70" s="548"/>
      <c r="GB70" s="548"/>
      <c r="GC70" s="548"/>
      <c r="GD70" s="548"/>
      <c r="GE70" s="548"/>
      <c r="GF70" s="548"/>
      <c r="GG70" s="548"/>
      <c r="GH70" s="548"/>
      <c r="GI70" s="548"/>
      <c r="GJ70" s="548"/>
      <c r="GK70" s="548"/>
      <c r="GL70" s="548"/>
      <c r="GM70" s="548"/>
      <c r="GN70" s="548"/>
      <c r="GO70" s="548"/>
      <c r="GP70" s="548"/>
      <c r="GQ70" s="548"/>
      <c r="GR70" s="548"/>
      <c r="GS70" s="548"/>
      <c r="GT70" s="548"/>
      <c r="GU70" s="548"/>
      <c r="GV70" s="548"/>
      <c r="GW70" s="548"/>
      <c r="GX70" s="548"/>
      <c r="GY70" s="548"/>
      <c r="GZ70" s="548"/>
      <c r="HA70" s="548"/>
      <c r="HB70" s="548"/>
      <c r="HC70" s="548"/>
      <c r="HD70" s="548"/>
      <c r="HE70" s="548"/>
      <c r="HF70" s="548"/>
      <c r="HG70" s="548"/>
      <c r="HH70" s="548"/>
      <c r="HI70" s="548"/>
      <c r="HJ70" s="548"/>
      <c r="HK70" s="548"/>
      <c r="HL70" s="548"/>
      <c r="HM70" s="548"/>
      <c r="HN70" s="548"/>
      <c r="HO70" s="548"/>
      <c r="HP70" s="548"/>
      <c r="HQ70" s="548"/>
      <c r="HR70" s="548"/>
      <c r="HS70" s="548"/>
      <c r="HT70" s="548"/>
      <c r="HU70" s="548"/>
      <c r="HV70" s="548"/>
      <c r="HW70" s="548"/>
      <c r="HX70" s="548"/>
      <c r="HY70" s="548"/>
      <c r="HZ70" s="548"/>
      <c r="IA70" s="548"/>
      <c r="IB70" s="548"/>
      <c r="IC70" s="548"/>
      <c r="ID70" s="548"/>
      <c r="IE70" s="548"/>
    </row>
    <row r="71" spans="1:239" s="556" customFormat="1">
      <c r="A71" s="986">
        <f t="shared" ref="A71:A107" si="4">+A70+1</f>
        <v>3</v>
      </c>
      <c r="B71" s="914" t="s">
        <v>1023</v>
      </c>
      <c r="C71" s="680" t="s">
        <v>1021</v>
      </c>
      <c r="D71" s="680" t="s">
        <v>1022</v>
      </c>
      <c r="E71" s="1069" t="s">
        <v>682</v>
      </c>
      <c r="F71" s="994">
        <v>45365</v>
      </c>
      <c r="G71" s="985" t="s">
        <v>1321</v>
      </c>
      <c r="H71" s="987">
        <v>2436669</v>
      </c>
      <c r="I71" s="1301"/>
      <c r="K71" s="548"/>
      <c r="L71" s="548"/>
      <c r="M71" s="548"/>
      <c r="N71" s="548"/>
      <c r="O71" s="548"/>
      <c r="P71" s="548"/>
      <c r="Q71" s="548"/>
      <c r="R71" s="548"/>
      <c r="S71" s="548"/>
      <c r="T71" s="548"/>
      <c r="U71" s="548"/>
      <c r="V71" s="548"/>
      <c r="W71" s="548"/>
      <c r="X71" s="548"/>
      <c r="Y71" s="548"/>
      <c r="Z71" s="548"/>
      <c r="AA71" s="548"/>
      <c r="AB71" s="548"/>
      <c r="AC71" s="548"/>
      <c r="AD71" s="548"/>
      <c r="AE71" s="548"/>
      <c r="AF71" s="548"/>
      <c r="AG71" s="548"/>
      <c r="AH71" s="548"/>
      <c r="AI71" s="548"/>
      <c r="AJ71" s="548"/>
      <c r="AK71" s="548"/>
      <c r="AL71" s="548"/>
      <c r="AM71" s="548"/>
      <c r="AN71" s="548"/>
      <c r="AO71" s="548"/>
      <c r="AP71" s="548"/>
      <c r="AQ71" s="548"/>
      <c r="AR71" s="548"/>
      <c r="AS71" s="548"/>
      <c r="AT71" s="548"/>
      <c r="AU71" s="548"/>
      <c r="AV71" s="548"/>
      <c r="AW71" s="548"/>
      <c r="AX71" s="548"/>
      <c r="AY71" s="548"/>
      <c r="AZ71" s="548"/>
      <c r="BA71" s="548"/>
      <c r="BB71" s="548"/>
      <c r="BC71" s="548"/>
      <c r="BD71" s="548"/>
      <c r="BE71" s="548"/>
      <c r="BF71" s="548"/>
      <c r="BG71" s="548"/>
      <c r="BH71" s="548"/>
      <c r="BI71" s="548"/>
      <c r="BJ71" s="548"/>
      <c r="BK71" s="548"/>
      <c r="BL71" s="548"/>
      <c r="BM71" s="548"/>
      <c r="BN71" s="548"/>
      <c r="BO71" s="548"/>
      <c r="BP71" s="548"/>
      <c r="BQ71" s="548"/>
      <c r="BR71" s="548"/>
      <c r="BS71" s="548"/>
      <c r="BT71" s="548"/>
      <c r="BU71" s="548"/>
      <c r="BV71" s="548"/>
      <c r="BW71" s="548"/>
      <c r="BX71" s="548"/>
      <c r="BY71" s="548"/>
      <c r="BZ71" s="548"/>
      <c r="CA71" s="548"/>
      <c r="CB71" s="548"/>
      <c r="CC71" s="548"/>
      <c r="CD71" s="548"/>
      <c r="CE71" s="548"/>
      <c r="CF71" s="548"/>
      <c r="CG71" s="548"/>
      <c r="CH71" s="548"/>
      <c r="CI71" s="548"/>
      <c r="CJ71" s="548"/>
      <c r="CK71" s="548"/>
      <c r="CL71" s="548"/>
      <c r="CM71" s="548"/>
      <c r="CN71" s="548"/>
      <c r="CO71" s="548"/>
      <c r="CP71" s="548"/>
      <c r="CQ71" s="548"/>
      <c r="CR71" s="548"/>
      <c r="CS71" s="548"/>
      <c r="CT71" s="548"/>
      <c r="CU71" s="548"/>
      <c r="CV71" s="548"/>
      <c r="CW71" s="548"/>
      <c r="CX71" s="548"/>
      <c r="CY71" s="548"/>
      <c r="CZ71" s="548"/>
      <c r="DA71" s="548"/>
      <c r="DB71" s="548"/>
      <c r="DC71" s="548"/>
      <c r="DD71" s="548"/>
      <c r="DE71" s="548"/>
      <c r="DF71" s="548"/>
      <c r="DG71" s="548"/>
      <c r="DH71" s="548"/>
      <c r="DI71" s="548"/>
      <c r="DJ71" s="548"/>
      <c r="DK71" s="548"/>
      <c r="DL71" s="548"/>
      <c r="DM71" s="548"/>
      <c r="DN71" s="548"/>
      <c r="DO71" s="548"/>
      <c r="DP71" s="548"/>
      <c r="DQ71" s="548"/>
      <c r="DR71" s="548"/>
      <c r="DS71" s="548"/>
      <c r="DT71" s="548"/>
      <c r="DU71" s="548"/>
      <c r="DV71" s="548"/>
      <c r="DW71" s="548"/>
      <c r="DX71" s="548"/>
      <c r="DY71" s="548"/>
      <c r="DZ71" s="548"/>
      <c r="EA71" s="548"/>
      <c r="EB71" s="548"/>
      <c r="EC71" s="548"/>
      <c r="ED71" s="548"/>
      <c r="EE71" s="548"/>
      <c r="EF71" s="548"/>
      <c r="EG71" s="548"/>
      <c r="EH71" s="548"/>
      <c r="EI71" s="548"/>
      <c r="EJ71" s="548"/>
      <c r="EK71" s="548"/>
      <c r="EL71" s="548"/>
      <c r="EM71" s="548"/>
      <c r="EN71" s="548"/>
      <c r="EO71" s="548"/>
      <c r="EP71" s="548"/>
      <c r="EQ71" s="548"/>
      <c r="ER71" s="548"/>
      <c r="ES71" s="548"/>
      <c r="ET71" s="548"/>
      <c r="EU71" s="548"/>
      <c r="EV71" s="548"/>
      <c r="EW71" s="548"/>
      <c r="EX71" s="548"/>
      <c r="EY71" s="548"/>
      <c r="EZ71" s="548"/>
      <c r="FA71" s="548"/>
      <c r="FB71" s="548"/>
      <c r="FC71" s="548"/>
      <c r="FD71" s="548"/>
      <c r="FE71" s="548"/>
      <c r="FF71" s="548"/>
      <c r="FG71" s="548"/>
      <c r="FH71" s="548"/>
      <c r="FI71" s="548"/>
      <c r="FJ71" s="548"/>
      <c r="FK71" s="548"/>
      <c r="FL71" s="548"/>
      <c r="FM71" s="548"/>
      <c r="FN71" s="548"/>
      <c r="FO71" s="548"/>
      <c r="FP71" s="548"/>
      <c r="FQ71" s="548"/>
      <c r="FR71" s="548"/>
      <c r="FS71" s="548"/>
      <c r="FT71" s="548"/>
      <c r="FU71" s="548"/>
      <c r="FV71" s="548"/>
      <c r="FW71" s="548"/>
      <c r="FX71" s="548"/>
      <c r="FY71" s="548"/>
      <c r="FZ71" s="548"/>
      <c r="GA71" s="548"/>
      <c r="GB71" s="548"/>
      <c r="GC71" s="548"/>
      <c r="GD71" s="548"/>
      <c r="GE71" s="548"/>
      <c r="GF71" s="548"/>
      <c r="GG71" s="548"/>
      <c r="GH71" s="548"/>
      <c r="GI71" s="548"/>
      <c r="GJ71" s="548"/>
      <c r="GK71" s="548"/>
      <c r="GL71" s="548"/>
      <c r="GM71" s="548"/>
      <c r="GN71" s="548"/>
      <c r="GO71" s="548"/>
      <c r="GP71" s="548"/>
      <c r="GQ71" s="548"/>
      <c r="GR71" s="548"/>
      <c r="GS71" s="548"/>
      <c r="GT71" s="548"/>
      <c r="GU71" s="548"/>
      <c r="GV71" s="548"/>
      <c r="GW71" s="548"/>
      <c r="GX71" s="548"/>
      <c r="GY71" s="548"/>
      <c r="GZ71" s="548"/>
      <c r="HA71" s="548"/>
      <c r="HB71" s="548"/>
      <c r="HC71" s="548"/>
      <c r="HD71" s="548"/>
      <c r="HE71" s="548"/>
      <c r="HF71" s="548"/>
      <c r="HG71" s="548"/>
      <c r="HH71" s="548"/>
      <c r="HI71" s="548"/>
      <c r="HJ71" s="548"/>
      <c r="HK71" s="548"/>
      <c r="HL71" s="548"/>
      <c r="HM71" s="548"/>
      <c r="HN71" s="548"/>
      <c r="HO71" s="548"/>
      <c r="HP71" s="548"/>
      <c r="HQ71" s="548"/>
      <c r="HR71" s="548"/>
      <c r="HS71" s="548"/>
      <c r="HT71" s="548"/>
      <c r="HU71" s="548"/>
      <c r="HV71" s="548"/>
      <c r="HW71" s="548"/>
      <c r="HX71" s="548"/>
      <c r="HY71" s="548"/>
      <c r="HZ71" s="548"/>
      <c r="IA71" s="548"/>
      <c r="IB71" s="548"/>
      <c r="IC71" s="548"/>
      <c r="ID71" s="548"/>
      <c r="IE71" s="548"/>
    </row>
    <row r="72" spans="1:239" s="556" customFormat="1">
      <c r="A72" s="986">
        <f t="shared" si="4"/>
        <v>4</v>
      </c>
      <c r="B72" s="914" t="s">
        <v>1023</v>
      </c>
      <c r="C72" s="680" t="s">
        <v>1021</v>
      </c>
      <c r="D72" s="680" t="s">
        <v>1022</v>
      </c>
      <c r="E72" s="1069" t="s">
        <v>682</v>
      </c>
      <c r="F72" s="994">
        <v>45366</v>
      </c>
      <c r="G72" s="985" t="s">
        <v>1322</v>
      </c>
      <c r="H72" s="987">
        <v>1141648</v>
      </c>
      <c r="I72" s="1301"/>
      <c r="K72" s="548"/>
      <c r="L72" s="548"/>
      <c r="M72" s="548"/>
      <c r="N72" s="548"/>
      <c r="O72" s="548"/>
      <c r="P72" s="548"/>
      <c r="Q72" s="548"/>
      <c r="R72" s="548"/>
      <c r="S72" s="548"/>
      <c r="T72" s="548"/>
      <c r="U72" s="548"/>
      <c r="V72" s="548"/>
      <c r="W72" s="548"/>
      <c r="X72" s="548"/>
      <c r="Y72" s="548"/>
      <c r="Z72" s="548"/>
      <c r="AA72" s="548"/>
      <c r="AB72" s="548"/>
      <c r="AC72" s="548"/>
      <c r="AD72" s="548"/>
      <c r="AE72" s="548"/>
      <c r="AF72" s="548"/>
      <c r="AG72" s="548"/>
      <c r="AH72" s="548"/>
      <c r="AI72" s="548"/>
      <c r="AJ72" s="548"/>
      <c r="AK72" s="548"/>
      <c r="AL72" s="548"/>
      <c r="AM72" s="548"/>
      <c r="AN72" s="548"/>
      <c r="AO72" s="548"/>
      <c r="AP72" s="548"/>
      <c r="AQ72" s="548"/>
      <c r="AR72" s="548"/>
      <c r="AS72" s="548"/>
      <c r="AT72" s="548"/>
      <c r="AU72" s="548"/>
      <c r="AV72" s="548"/>
      <c r="AW72" s="548"/>
      <c r="AX72" s="548"/>
      <c r="AY72" s="548"/>
      <c r="AZ72" s="548"/>
      <c r="BA72" s="548"/>
      <c r="BB72" s="548"/>
      <c r="BC72" s="548"/>
      <c r="BD72" s="548"/>
      <c r="BE72" s="548"/>
      <c r="BF72" s="548"/>
      <c r="BG72" s="548"/>
      <c r="BH72" s="548"/>
      <c r="BI72" s="548"/>
      <c r="BJ72" s="548"/>
      <c r="BK72" s="548"/>
      <c r="BL72" s="548"/>
      <c r="BM72" s="548"/>
      <c r="BN72" s="548"/>
      <c r="BO72" s="548"/>
      <c r="BP72" s="548"/>
      <c r="BQ72" s="548"/>
      <c r="BR72" s="548"/>
      <c r="BS72" s="548"/>
      <c r="BT72" s="548"/>
      <c r="BU72" s="548"/>
      <c r="BV72" s="548"/>
      <c r="BW72" s="548"/>
      <c r="BX72" s="548"/>
      <c r="BY72" s="548"/>
      <c r="BZ72" s="548"/>
      <c r="CA72" s="548"/>
      <c r="CB72" s="548"/>
      <c r="CC72" s="548"/>
      <c r="CD72" s="548"/>
      <c r="CE72" s="548"/>
      <c r="CF72" s="548"/>
      <c r="CG72" s="548"/>
      <c r="CH72" s="548"/>
      <c r="CI72" s="548"/>
      <c r="CJ72" s="548"/>
      <c r="CK72" s="548"/>
      <c r="CL72" s="548"/>
      <c r="CM72" s="548"/>
      <c r="CN72" s="548"/>
      <c r="CO72" s="548"/>
      <c r="CP72" s="548"/>
      <c r="CQ72" s="548"/>
      <c r="CR72" s="548"/>
      <c r="CS72" s="548"/>
      <c r="CT72" s="548"/>
      <c r="CU72" s="548"/>
      <c r="CV72" s="548"/>
      <c r="CW72" s="548"/>
      <c r="CX72" s="548"/>
      <c r="CY72" s="548"/>
      <c r="CZ72" s="548"/>
      <c r="DA72" s="548"/>
      <c r="DB72" s="548"/>
      <c r="DC72" s="548"/>
      <c r="DD72" s="548"/>
      <c r="DE72" s="548"/>
      <c r="DF72" s="548"/>
      <c r="DG72" s="548"/>
      <c r="DH72" s="548"/>
      <c r="DI72" s="548"/>
      <c r="DJ72" s="548"/>
      <c r="DK72" s="548"/>
      <c r="DL72" s="548"/>
      <c r="DM72" s="548"/>
      <c r="DN72" s="548"/>
      <c r="DO72" s="548"/>
      <c r="DP72" s="548"/>
      <c r="DQ72" s="548"/>
      <c r="DR72" s="548"/>
      <c r="DS72" s="548"/>
      <c r="DT72" s="548"/>
      <c r="DU72" s="548"/>
      <c r="DV72" s="548"/>
      <c r="DW72" s="548"/>
      <c r="DX72" s="548"/>
      <c r="DY72" s="548"/>
      <c r="DZ72" s="548"/>
      <c r="EA72" s="548"/>
      <c r="EB72" s="548"/>
      <c r="EC72" s="548"/>
      <c r="ED72" s="548"/>
      <c r="EE72" s="548"/>
      <c r="EF72" s="548"/>
      <c r="EG72" s="548"/>
      <c r="EH72" s="548"/>
      <c r="EI72" s="548"/>
      <c r="EJ72" s="548"/>
      <c r="EK72" s="548"/>
      <c r="EL72" s="548"/>
      <c r="EM72" s="548"/>
      <c r="EN72" s="548"/>
      <c r="EO72" s="548"/>
      <c r="EP72" s="548"/>
      <c r="EQ72" s="548"/>
      <c r="ER72" s="548"/>
      <c r="ES72" s="548"/>
      <c r="ET72" s="548"/>
      <c r="EU72" s="548"/>
      <c r="EV72" s="548"/>
      <c r="EW72" s="548"/>
      <c r="EX72" s="548"/>
      <c r="EY72" s="548"/>
      <c r="EZ72" s="548"/>
      <c r="FA72" s="548"/>
      <c r="FB72" s="548"/>
      <c r="FC72" s="548"/>
      <c r="FD72" s="548"/>
      <c r="FE72" s="548"/>
      <c r="FF72" s="548"/>
      <c r="FG72" s="548"/>
      <c r="FH72" s="548"/>
      <c r="FI72" s="548"/>
      <c r="FJ72" s="548"/>
      <c r="FK72" s="548"/>
      <c r="FL72" s="548"/>
      <c r="FM72" s="548"/>
      <c r="FN72" s="548"/>
      <c r="FO72" s="548"/>
      <c r="FP72" s="548"/>
      <c r="FQ72" s="548"/>
      <c r="FR72" s="548"/>
      <c r="FS72" s="548"/>
      <c r="FT72" s="548"/>
      <c r="FU72" s="548"/>
      <c r="FV72" s="548"/>
      <c r="FW72" s="548"/>
      <c r="FX72" s="548"/>
      <c r="FY72" s="548"/>
      <c r="FZ72" s="548"/>
      <c r="GA72" s="548"/>
      <c r="GB72" s="548"/>
      <c r="GC72" s="548"/>
      <c r="GD72" s="548"/>
      <c r="GE72" s="548"/>
      <c r="GF72" s="548"/>
      <c r="GG72" s="548"/>
      <c r="GH72" s="548"/>
      <c r="GI72" s="548"/>
      <c r="GJ72" s="548"/>
      <c r="GK72" s="548"/>
      <c r="GL72" s="548"/>
      <c r="GM72" s="548"/>
      <c r="GN72" s="548"/>
      <c r="GO72" s="548"/>
      <c r="GP72" s="548"/>
      <c r="GQ72" s="548"/>
      <c r="GR72" s="548"/>
      <c r="GS72" s="548"/>
      <c r="GT72" s="548"/>
      <c r="GU72" s="548"/>
      <c r="GV72" s="548"/>
      <c r="GW72" s="548"/>
      <c r="GX72" s="548"/>
      <c r="GY72" s="548"/>
      <c r="GZ72" s="548"/>
      <c r="HA72" s="548"/>
      <c r="HB72" s="548"/>
      <c r="HC72" s="548"/>
      <c r="HD72" s="548"/>
      <c r="HE72" s="548"/>
      <c r="HF72" s="548"/>
      <c r="HG72" s="548"/>
      <c r="HH72" s="548"/>
      <c r="HI72" s="548"/>
      <c r="HJ72" s="548"/>
      <c r="HK72" s="548"/>
      <c r="HL72" s="548"/>
      <c r="HM72" s="548"/>
      <c r="HN72" s="548"/>
      <c r="HO72" s="548"/>
      <c r="HP72" s="548"/>
      <c r="HQ72" s="548"/>
      <c r="HR72" s="548"/>
      <c r="HS72" s="548"/>
      <c r="HT72" s="548"/>
      <c r="HU72" s="548"/>
      <c r="HV72" s="548"/>
      <c r="HW72" s="548"/>
      <c r="HX72" s="548"/>
      <c r="HY72" s="548"/>
      <c r="HZ72" s="548"/>
      <c r="IA72" s="548"/>
      <c r="IB72" s="548"/>
      <c r="IC72" s="548"/>
      <c r="ID72" s="548"/>
      <c r="IE72" s="548"/>
    </row>
    <row r="73" spans="1:239" s="556" customFormat="1">
      <c r="A73" s="986">
        <f t="shared" si="4"/>
        <v>5</v>
      </c>
      <c r="B73" s="914" t="s">
        <v>1023</v>
      </c>
      <c r="C73" s="680" t="s">
        <v>1021</v>
      </c>
      <c r="D73" s="680" t="s">
        <v>1022</v>
      </c>
      <c r="E73" s="1069" t="s">
        <v>682</v>
      </c>
      <c r="F73" s="994">
        <v>45369</v>
      </c>
      <c r="G73" s="985" t="s">
        <v>1323</v>
      </c>
      <c r="H73" s="987">
        <v>7729633</v>
      </c>
      <c r="I73" s="1301"/>
      <c r="K73" s="548"/>
      <c r="L73" s="548"/>
      <c r="M73" s="548"/>
      <c r="N73" s="548"/>
      <c r="O73" s="548"/>
      <c r="P73" s="548"/>
      <c r="Q73" s="548"/>
      <c r="R73" s="548"/>
      <c r="S73" s="548"/>
      <c r="T73" s="548"/>
      <c r="U73" s="548"/>
      <c r="V73" s="548"/>
      <c r="W73" s="548"/>
      <c r="X73" s="548"/>
      <c r="Y73" s="548"/>
      <c r="Z73" s="548"/>
      <c r="AA73" s="548"/>
      <c r="AB73" s="548"/>
      <c r="AC73" s="548"/>
      <c r="AD73" s="548"/>
      <c r="AE73" s="548"/>
      <c r="AF73" s="548"/>
      <c r="AG73" s="548"/>
      <c r="AH73" s="548"/>
      <c r="AI73" s="548"/>
      <c r="AJ73" s="548"/>
      <c r="AK73" s="548"/>
      <c r="AL73" s="548"/>
      <c r="AM73" s="548"/>
      <c r="AN73" s="548"/>
      <c r="AO73" s="548"/>
      <c r="AP73" s="548"/>
      <c r="AQ73" s="548"/>
      <c r="AR73" s="548"/>
      <c r="AS73" s="548"/>
      <c r="AT73" s="548"/>
      <c r="AU73" s="548"/>
      <c r="AV73" s="548"/>
      <c r="AW73" s="548"/>
      <c r="AX73" s="548"/>
      <c r="AY73" s="548"/>
      <c r="AZ73" s="548"/>
      <c r="BA73" s="548"/>
      <c r="BB73" s="548"/>
      <c r="BC73" s="548"/>
      <c r="BD73" s="548"/>
      <c r="BE73" s="548"/>
      <c r="BF73" s="548"/>
      <c r="BG73" s="548"/>
      <c r="BH73" s="548"/>
      <c r="BI73" s="548"/>
      <c r="BJ73" s="548"/>
      <c r="BK73" s="548"/>
      <c r="BL73" s="548"/>
      <c r="BM73" s="548"/>
      <c r="BN73" s="548"/>
      <c r="BO73" s="548"/>
      <c r="BP73" s="548"/>
      <c r="BQ73" s="548"/>
      <c r="BR73" s="548"/>
      <c r="BS73" s="548"/>
      <c r="BT73" s="548"/>
      <c r="BU73" s="548"/>
      <c r="BV73" s="548"/>
      <c r="BW73" s="548"/>
      <c r="BX73" s="548"/>
      <c r="BY73" s="548"/>
      <c r="BZ73" s="548"/>
      <c r="CA73" s="548"/>
      <c r="CB73" s="548"/>
      <c r="CC73" s="548"/>
      <c r="CD73" s="548"/>
      <c r="CE73" s="548"/>
      <c r="CF73" s="548"/>
      <c r="CG73" s="548"/>
      <c r="CH73" s="548"/>
      <c r="CI73" s="548"/>
      <c r="CJ73" s="548"/>
      <c r="CK73" s="548"/>
      <c r="CL73" s="548"/>
      <c r="CM73" s="548"/>
      <c r="CN73" s="548"/>
      <c r="CO73" s="548"/>
      <c r="CP73" s="548"/>
      <c r="CQ73" s="548"/>
      <c r="CR73" s="548"/>
      <c r="CS73" s="548"/>
      <c r="CT73" s="548"/>
      <c r="CU73" s="548"/>
      <c r="CV73" s="548"/>
      <c r="CW73" s="548"/>
      <c r="CX73" s="548"/>
      <c r="CY73" s="548"/>
      <c r="CZ73" s="548"/>
      <c r="DA73" s="548"/>
      <c r="DB73" s="548"/>
      <c r="DC73" s="548"/>
      <c r="DD73" s="548"/>
      <c r="DE73" s="548"/>
      <c r="DF73" s="548"/>
      <c r="DG73" s="548"/>
      <c r="DH73" s="548"/>
      <c r="DI73" s="548"/>
      <c r="DJ73" s="548"/>
      <c r="DK73" s="548"/>
      <c r="DL73" s="548"/>
      <c r="DM73" s="548"/>
      <c r="DN73" s="548"/>
      <c r="DO73" s="548"/>
      <c r="DP73" s="548"/>
      <c r="DQ73" s="548"/>
      <c r="DR73" s="548"/>
      <c r="DS73" s="548"/>
      <c r="DT73" s="548"/>
      <c r="DU73" s="548"/>
      <c r="DV73" s="548"/>
      <c r="DW73" s="548"/>
      <c r="DX73" s="548"/>
      <c r="DY73" s="548"/>
      <c r="DZ73" s="548"/>
      <c r="EA73" s="548"/>
      <c r="EB73" s="548"/>
      <c r="EC73" s="548"/>
      <c r="ED73" s="548"/>
      <c r="EE73" s="548"/>
      <c r="EF73" s="548"/>
      <c r="EG73" s="548"/>
      <c r="EH73" s="548"/>
      <c r="EI73" s="548"/>
      <c r="EJ73" s="548"/>
      <c r="EK73" s="548"/>
      <c r="EL73" s="548"/>
      <c r="EM73" s="548"/>
      <c r="EN73" s="548"/>
      <c r="EO73" s="548"/>
      <c r="EP73" s="548"/>
      <c r="EQ73" s="548"/>
      <c r="ER73" s="548"/>
      <c r="ES73" s="548"/>
      <c r="ET73" s="548"/>
      <c r="EU73" s="548"/>
      <c r="EV73" s="548"/>
      <c r="EW73" s="548"/>
      <c r="EX73" s="548"/>
      <c r="EY73" s="548"/>
      <c r="EZ73" s="548"/>
      <c r="FA73" s="548"/>
      <c r="FB73" s="548"/>
      <c r="FC73" s="548"/>
      <c r="FD73" s="548"/>
      <c r="FE73" s="548"/>
      <c r="FF73" s="548"/>
      <c r="FG73" s="548"/>
      <c r="FH73" s="548"/>
      <c r="FI73" s="548"/>
      <c r="FJ73" s="548"/>
      <c r="FK73" s="548"/>
      <c r="FL73" s="548"/>
      <c r="FM73" s="548"/>
      <c r="FN73" s="548"/>
      <c r="FO73" s="548"/>
      <c r="FP73" s="548"/>
      <c r="FQ73" s="548"/>
      <c r="FR73" s="548"/>
      <c r="FS73" s="548"/>
      <c r="FT73" s="548"/>
      <c r="FU73" s="548"/>
      <c r="FV73" s="548"/>
      <c r="FW73" s="548"/>
      <c r="FX73" s="548"/>
      <c r="FY73" s="548"/>
      <c r="FZ73" s="548"/>
      <c r="GA73" s="548"/>
      <c r="GB73" s="548"/>
      <c r="GC73" s="548"/>
      <c r="GD73" s="548"/>
      <c r="GE73" s="548"/>
      <c r="GF73" s="548"/>
      <c r="GG73" s="548"/>
      <c r="GH73" s="548"/>
      <c r="GI73" s="548"/>
      <c r="GJ73" s="548"/>
      <c r="GK73" s="548"/>
      <c r="GL73" s="548"/>
      <c r="GM73" s="548"/>
      <c r="GN73" s="548"/>
      <c r="GO73" s="548"/>
      <c r="GP73" s="548"/>
      <c r="GQ73" s="548"/>
      <c r="GR73" s="548"/>
      <c r="GS73" s="548"/>
      <c r="GT73" s="548"/>
      <c r="GU73" s="548"/>
      <c r="GV73" s="548"/>
      <c r="GW73" s="548"/>
      <c r="GX73" s="548"/>
      <c r="GY73" s="548"/>
      <c r="GZ73" s="548"/>
      <c r="HA73" s="548"/>
      <c r="HB73" s="548"/>
      <c r="HC73" s="548"/>
      <c r="HD73" s="548"/>
      <c r="HE73" s="548"/>
      <c r="HF73" s="548"/>
      <c r="HG73" s="548"/>
      <c r="HH73" s="548"/>
      <c r="HI73" s="548"/>
      <c r="HJ73" s="548"/>
      <c r="HK73" s="548"/>
      <c r="HL73" s="548"/>
      <c r="HM73" s="548"/>
      <c r="HN73" s="548"/>
      <c r="HO73" s="548"/>
      <c r="HP73" s="548"/>
      <c r="HQ73" s="548"/>
      <c r="HR73" s="548"/>
      <c r="HS73" s="548"/>
      <c r="HT73" s="548"/>
      <c r="HU73" s="548"/>
      <c r="HV73" s="548"/>
      <c r="HW73" s="548"/>
      <c r="HX73" s="548"/>
      <c r="HY73" s="548"/>
      <c r="HZ73" s="548"/>
      <c r="IA73" s="548"/>
      <c r="IB73" s="548"/>
      <c r="IC73" s="548"/>
      <c r="ID73" s="548"/>
      <c r="IE73" s="548"/>
    </row>
    <row r="74" spans="1:239" s="556" customFormat="1">
      <c r="A74" s="986">
        <f t="shared" si="4"/>
        <v>6</v>
      </c>
      <c r="B74" s="914" t="s">
        <v>1023</v>
      </c>
      <c r="C74" s="680" t="s">
        <v>1021</v>
      </c>
      <c r="D74" s="680" t="s">
        <v>1022</v>
      </c>
      <c r="E74" s="1069" t="s">
        <v>682</v>
      </c>
      <c r="F74" s="994">
        <v>45370</v>
      </c>
      <c r="G74" s="985" t="s">
        <v>1324</v>
      </c>
      <c r="H74" s="987">
        <v>468186</v>
      </c>
      <c r="I74" s="1301"/>
      <c r="K74" s="548"/>
      <c r="L74" s="548"/>
      <c r="M74" s="548"/>
      <c r="N74" s="548"/>
      <c r="O74" s="548"/>
      <c r="P74" s="548"/>
      <c r="Q74" s="548"/>
      <c r="R74" s="548"/>
      <c r="S74" s="548"/>
      <c r="T74" s="548"/>
      <c r="U74" s="548"/>
      <c r="V74" s="548"/>
      <c r="W74" s="548"/>
      <c r="X74" s="548"/>
      <c r="Y74" s="548"/>
      <c r="Z74" s="548"/>
      <c r="AA74" s="548"/>
      <c r="AB74" s="548"/>
      <c r="AC74" s="548"/>
      <c r="AD74" s="548"/>
      <c r="AE74" s="548"/>
      <c r="AF74" s="548"/>
      <c r="AG74" s="548"/>
      <c r="AH74" s="548"/>
      <c r="AI74" s="548"/>
      <c r="AJ74" s="548"/>
      <c r="AK74" s="548"/>
      <c r="AL74" s="548"/>
      <c r="AM74" s="548"/>
      <c r="AN74" s="548"/>
      <c r="AO74" s="548"/>
      <c r="AP74" s="548"/>
      <c r="AQ74" s="548"/>
      <c r="AR74" s="548"/>
      <c r="AS74" s="548"/>
      <c r="AT74" s="548"/>
      <c r="AU74" s="548"/>
      <c r="AV74" s="548"/>
      <c r="AW74" s="548"/>
      <c r="AX74" s="548"/>
      <c r="AY74" s="548"/>
      <c r="AZ74" s="548"/>
      <c r="BA74" s="548"/>
      <c r="BB74" s="548"/>
      <c r="BC74" s="548"/>
      <c r="BD74" s="548"/>
      <c r="BE74" s="548"/>
      <c r="BF74" s="548"/>
      <c r="BG74" s="548"/>
      <c r="BH74" s="548"/>
      <c r="BI74" s="548"/>
      <c r="BJ74" s="548"/>
      <c r="BK74" s="548"/>
      <c r="BL74" s="548"/>
      <c r="BM74" s="548"/>
      <c r="BN74" s="548"/>
      <c r="BO74" s="548"/>
      <c r="BP74" s="548"/>
      <c r="BQ74" s="548"/>
      <c r="BR74" s="548"/>
      <c r="BS74" s="548"/>
      <c r="BT74" s="548"/>
      <c r="BU74" s="548"/>
      <c r="BV74" s="548"/>
      <c r="BW74" s="548"/>
      <c r="BX74" s="548"/>
      <c r="BY74" s="548"/>
      <c r="BZ74" s="548"/>
      <c r="CA74" s="548"/>
      <c r="CB74" s="548"/>
      <c r="CC74" s="548"/>
      <c r="CD74" s="548"/>
      <c r="CE74" s="548"/>
      <c r="CF74" s="548"/>
      <c r="CG74" s="548"/>
      <c r="CH74" s="548"/>
      <c r="CI74" s="548"/>
      <c r="CJ74" s="548"/>
      <c r="CK74" s="548"/>
      <c r="CL74" s="548"/>
      <c r="CM74" s="548"/>
      <c r="CN74" s="548"/>
      <c r="CO74" s="548"/>
      <c r="CP74" s="548"/>
      <c r="CQ74" s="548"/>
      <c r="CR74" s="548"/>
      <c r="CS74" s="548"/>
      <c r="CT74" s="548"/>
      <c r="CU74" s="548"/>
      <c r="CV74" s="548"/>
      <c r="CW74" s="548"/>
      <c r="CX74" s="548"/>
      <c r="CY74" s="548"/>
      <c r="CZ74" s="548"/>
      <c r="DA74" s="548"/>
      <c r="DB74" s="548"/>
      <c r="DC74" s="548"/>
      <c r="DD74" s="548"/>
      <c r="DE74" s="548"/>
      <c r="DF74" s="548"/>
      <c r="DG74" s="548"/>
      <c r="DH74" s="548"/>
      <c r="DI74" s="548"/>
      <c r="DJ74" s="548"/>
      <c r="DK74" s="548"/>
      <c r="DL74" s="548"/>
      <c r="DM74" s="548"/>
      <c r="DN74" s="548"/>
      <c r="DO74" s="548"/>
      <c r="DP74" s="548"/>
      <c r="DQ74" s="548"/>
      <c r="DR74" s="548"/>
      <c r="DS74" s="548"/>
      <c r="DT74" s="548"/>
      <c r="DU74" s="548"/>
      <c r="DV74" s="548"/>
      <c r="DW74" s="548"/>
      <c r="DX74" s="548"/>
      <c r="DY74" s="548"/>
      <c r="DZ74" s="548"/>
      <c r="EA74" s="548"/>
      <c r="EB74" s="548"/>
      <c r="EC74" s="548"/>
      <c r="ED74" s="548"/>
      <c r="EE74" s="548"/>
      <c r="EF74" s="548"/>
      <c r="EG74" s="548"/>
      <c r="EH74" s="548"/>
      <c r="EI74" s="548"/>
      <c r="EJ74" s="548"/>
      <c r="EK74" s="548"/>
      <c r="EL74" s="548"/>
      <c r="EM74" s="548"/>
      <c r="EN74" s="548"/>
      <c r="EO74" s="548"/>
      <c r="EP74" s="548"/>
      <c r="EQ74" s="548"/>
      <c r="ER74" s="548"/>
      <c r="ES74" s="548"/>
      <c r="ET74" s="548"/>
      <c r="EU74" s="548"/>
      <c r="EV74" s="548"/>
      <c r="EW74" s="548"/>
      <c r="EX74" s="548"/>
      <c r="EY74" s="548"/>
      <c r="EZ74" s="548"/>
      <c r="FA74" s="548"/>
      <c r="FB74" s="548"/>
      <c r="FC74" s="548"/>
      <c r="FD74" s="548"/>
      <c r="FE74" s="548"/>
      <c r="FF74" s="548"/>
      <c r="FG74" s="548"/>
      <c r="FH74" s="548"/>
      <c r="FI74" s="548"/>
      <c r="FJ74" s="548"/>
      <c r="FK74" s="548"/>
      <c r="FL74" s="548"/>
      <c r="FM74" s="548"/>
      <c r="FN74" s="548"/>
      <c r="FO74" s="548"/>
      <c r="FP74" s="548"/>
      <c r="FQ74" s="548"/>
      <c r="FR74" s="548"/>
      <c r="FS74" s="548"/>
      <c r="FT74" s="548"/>
      <c r="FU74" s="548"/>
      <c r="FV74" s="548"/>
      <c r="FW74" s="548"/>
      <c r="FX74" s="548"/>
      <c r="FY74" s="548"/>
      <c r="FZ74" s="548"/>
      <c r="GA74" s="548"/>
      <c r="GB74" s="548"/>
      <c r="GC74" s="548"/>
      <c r="GD74" s="548"/>
      <c r="GE74" s="548"/>
      <c r="GF74" s="548"/>
      <c r="GG74" s="548"/>
      <c r="GH74" s="548"/>
      <c r="GI74" s="548"/>
      <c r="GJ74" s="548"/>
      <c r="GK74" s="548"/>
      <c r="GL74" s="548"/>
      <c r="GM74" s="548"/>
      <c r="GN74" s="548"/>
      <c r="GO74" s="548"/>
      <c r="GP74" s="548"/>
      <c r="GQ74" s="548"/>
      <c r="GR74" s="548"/>
      <c r="GS74" s="548"/>
      <c r="GT74" s="548"/>
      <c r="GU74" s="548"/>
      <c r="GV74" s="548"/>
      <c r="GW74" s="548"/>
      <c r="GX74" s="548"/>
      <c r="GY74" s="548"/>
      <c r="GZ74" s="548"/>
      <c r="HA74" s="548"/>
      <c r="HB74" s="548"/>
      <c r="HC74" s="548"/>
      <c r="HD74" s="548"/>
      <c r="HE74" s="548"/>
      <c r="HF74" s="548"/>
      <c r="HG74" s="548"/>
      <c r="HH74" s="548"/>
      <c r="HI74" s="548"/>
      <c r="HJ74" s="548"/>
      <c r="HK74" s="548"/>
      <c r="HL74" s="548"/>
      <c r="HM74" s="548"/>
      <c r="HN74" s="548"/>
      <c r="HO74" s="548"/>
      <c r="HP74" s="548"/>
      <c r="HQ74" s="548"/>
      <c r="HR74" s="548"/>
      <c r="HS74" s="548"/>
      <c r="HT74" s="548"/>
      <c r="HU74" s="548"/>
      <c r="HV74" s="548"/>
      <c r="HW74" s="548"/>
      <c r="HX74" s="548"/>
      <c r="HY74" s="548"/>
      <c r="HZ74" s="548"/>
      <c r="IA74" s="548"/>
      <c r="IB74" s="548"/>
      <c r="IC74" s="548"/>
      <c r="ID74" s="548"/>
      <c r="IE74" s="548"/>
    </row>
    <row r="75" spans="1:239" s="556" customFormat="1">
      <c r="A75" s="986">
        <f t="shared" si="4"/>
        <v>7</v>
      </c>
      <c r="B75" s="914" t="s">
        <v>1023</v>
      </c>
      <c r="C75" s="680" t="s">
        <v>1021</v>
      </c>
      <c r="D75" s="680" t="s">
        <v>1022</v>
      </c>
      <c r="E75" s="1069" t="s">
        <v>682</v>
      </c>
      <c r="F75" s="994">
        <v>45371</v>
      </c>
      <c r="G75" s="985" t="s">
        <v>1325</v>
      </c>
      <c r="H75" s="987">
        <v>2126941</v>
      </c>
      <c r="I75" s="1301"/>
      <c r="K75" s="548"/>
      <c r="L75" s="548"/>
      <c r="M75" s="548"/>
      <c r="N75" s="548"/>
      <c r="O75" s="548"/>
      <c r="P75" s="548"/>
      <c r="Q75" s="548"/>
      <c r="R75" s="548"/>
      <c r="S75" s="548"/>
      <c r="T75" s="548"/>
      <c r="U75" s="548"/>
      <c r="V75" s="548"/>
      <c r="W75" s="548"/>
      <c r="X75" s="548"/>
      <c r="Y75" s="548"/>
      <c r="Z75" s="548"/>
      <c r="AA75" s="548"/>
      <c r="AB75" s="548"/>
      <c r="AC75" s="548"/>
      <c r="AD75" s="548"/>
      <c r="AE75" s="548"/>
      <c r="AF75" s="548"/>
      <c r="AG75" s="548"/>
      <c r="AH75" s="548"/>
      <c r="AI75" s="548"/>
      <c r="AJ75" s="548"/>
      <c r="AK75" s="548"/>
      <c r="AL75" s="548"/>
      <c r="AM75" s="548"/>
      <c r="AN75" s="548"/>
      <c r="AO75" s="548"/>
      <c r="AP75" s="548"/>
      <c r="AQ75" s="548"/>
      <c r="AR75" s="548"/>
      <c r="AS75" s="548"/>
      <c r="AT75" s="548"/>
      <c r="AU75" s="548"/>
      <c r="AV75" s="548"/>
      <c r="AW75" s="548"/>
      <c r="AX75" s="548"/>
      <c r="AY75" s="548"/>
      <c r="AZ75" s="548"/>
      <c r="BA75" s="548"/>
      <c r="BB75" s="548"/>
      <c r="BC75" s="548"/>
      <c r="BD75" s="548"/>
      <c r="BE75" s="548"/>
      <c r="BF75" s="548"/>
      <c r="BG75" s="548"/>
      <c r="BH75" s="548"/>
      <c r="BI75" s="548"/>
      <c r="BJ75" s="548"/>
      <c r="BK75" s="548"/>
      <c r="BL75" s="548"/>
      <c r="BM75" s="548"/>
      <c r="BN75" s="548"/>
      <c r="BO75" s="548"/>
      <c r="BP75" s="548"/>
      <c r="BQ75" s="548"/>
      <c r="BR75" s="548"/>
      <c r="BS75" s="548"/>
      <c r="BT75" s="548"/>
      <c r="BU75" s="548"/>
      <c r="BV75" s="548"/>
      <c r="BW75" s="548"/>
      <c r="BX75" s="548"/>
      <c r="BY75" s="548"/>
      <c r="BZ75" s="548"/>
      <c r="CA75" s="548"/>
      <c r="CB75" s="548"/>
      <c r="CC75" s="548"/>
      <c r="CD75" s="548"/>
      <c r="CE75" s="548"/>
      <c r="CF75" s="548"/>
      <c r="CG75" s="548"/>
      <c r="CH75" s="548"/>
      <c r="CI75" s="548"/>
      <c r="CJ75" s="548"/>
      <c r="CK75" s="548"/>
      <c r="CL75" s="548"/>
      <c r="CM75" s="548"/>
      <c r="CN75" s="548"/>
      <c r="CO75" s="548"/>
      <c r="CP75" s="548"/>
      <c r="CQ75" s="548"/>
      <c r="CR75" s="548"/>
      <c r="CS75" s="548"/>
      <c r="CT75" s="548"/>
      <c r="CU75" s="548"/>
      <c r="CV75" s="548"/>
      <c r="CW75" s="548"/>
      <c r="CX75" s="548"/>
      <c r="CY75" s="548"/>
      <c r="CZ75" s="548"/>
      <c r="DA75" s="548"/>
      <c r="DB75" s="548"/>
      <c r="DC75" s="548"/>
      <c r="DD75" s="548"/>
      <c r="DE75" s="548"/>
      <c r="DF75" s="548"/>
      <c r="DG75" s="548"/>
      <c r="DH75" s="548"/>
      <c r="DI75" s="548"/>
      <c r="DJ75" s="548"/>
      <c r="DK75" s="548"/>
      <c r="DL75" s="548"/>
      <c r="DM75" s="548"/>
      <c r="DN75" s="548"/>
      <c r="DO75" s="548"/>
      <c r="DP75" s="548"/>
      <c r="DQ75" s="548"/>
      <c r="DR75" s="548"/>
      <c r="DS75" s="548"/>
      <c r="DT75" s="548"/>
      <c r="DU75" s="548"/>
      <c r="DV75" s="548"/>
      <c r="DW75" s="548"/>
      <c r="DX75" s="548"/>
      <c r="DY75" s="548"/>
      <c r="DZ75" s="548"/>
      <c r="EA75" s="548"/>
      <c r="EB75" s="548"/>
      <c r="EC75" s="548"/>
      <c r="ED75" s="548"/>
      <c r="EE75" s="548"/>
      <c r="EF75" s="548"/>
      <c r="EG75" s="548"/>
      <c r="EH75" s="548"/>
      <c r="EI75" s="548"/>
      <c r="EJ75" s="548"/>
      <c r="EK75" s="548"/>
      <c r="EL75" s="548"/>
      <c r="EM75" s="548"/>
      <c r="EN75" s="548"/>
      <c r="EO75" s="548"/>
      <c r="EP75" s="548"/>
      <c r="EQ75" s="548"/>
      <c r="ER75" s="548"/>
      <c r="ES75" s="548"/>
      <c r="ET75" s="548"/>
      <c r="EU75" s="548"/>
      <c r="EV75" s="548"/>
      <c r="EW75" s="548"/>
      <c r="EX75" s="548"/>
      <c r="EY75" s="548"/>
      <c r="EZ75" s="548"/>
      <c r="FA75" s="548"/>
      <c r="FB75" s="548"/>
      <c r="FC75" s="548"/>
      <c r="FD75" s="548"/>
      <c r="FE75" s="548"/>
      <c r="FF75" s="548"/>
      <c r="FG75" s="548"/>
      <c r="FH75" s="548"/>
      <c r="FI75" s="548"/>
      <c r="FJ75" s="548"/>
      <c r="FK75" s="548"/>
      <c r="FL75" s="548"/>
      <c r="FM75" s="548"/>
      <c r="FN75" s="548"/>
      <c r="FO75" s="548"/>
      <c r="FP75" s="548"/>
      <c r="FQ75" s="548"/>
      <c r="FR75" s="548"/>
      <c r="FS75" s="548"/>
      <c r="FT75" s="548"/>
      <c r="FU75" s="548"/>
      <c r="FV75" s="548"/>
      <c r="FW75" s="548"/>
      <c r="FX75" s="548"/>
      <c r="FY75" s="548"/>
      <c r="FZ75" s="548"/>
      <c r="GA75" s="548"/>
      <c r="GB75" s="548"/>
      <c r="GC75" s="548"/>
      <c r="GD75" s="548"/>
      <c r="GE75" s="548"/>
      <c r="GF75" s="548"/>
      <c r="GG75" s="548"/>
      <c r="GH75" s="548"/>
      <c r="GI75" s="548"/>
      <c r="GJ75" s="548"/>
      <c r="GK75" s="548"/>
      <c r="GL75" s="548"/>
      <c r="GM75" s="548"/>
      <c r="GN75" s="548"/>
      <c r="GO75" s="548"/>
      <c r="GP75" s="548"/>
      <c r="GQ75" s="548"/>
      <c r="GR75" s="548"/>
      <c r="GS75" s="548"/>
      <c r="GT75" s="548"/>
      <c r="GU75" s="548"/>
      <c r="GV75" s="548"/>
      <c r="GW75" s="548"/>
      <c r="GX75" s="548"/>
      <c r="GY75" s="548"/>
      <c r="GZ75" s="548"/>
      <c r="HA75" s="548"/>
      <c r="HB75" s="548"/>
      <c r="HC75" s="548"/>
      <c r="HD75" s="548"/>
      <c r="HE75" s="548"/>
      <c r="HF75" s="548"/>
      <c r="HG75" s="548"/>
      <c r="HH75" s="548"/>
      <c r="HI75" s="548"/>
      <c r="HJ75" s="548"/>
      <c r="HK75" s="548"/>
      <c r="HL75" s="548"/>
      <c r="HM75" s="548"/>
      <c r="HN75" s="548"/>
      <c r="HO75" s="548"/>
      <c r="HP75" s="548"/>
      <c r="HQ75" s="548"/>
      <c r="HR75" s="548"/>
      <c r="HS75" s="548"/>
      <c r="HT75" s="548"/>
      <c r="HU75" s="548"/>
      <c r="HV75" s="548"/>
      <c r="HW75" s="548"/>
      <c r="HX75" s="548"/>
      <c r="HY75" s="548"/>
      <c r="HZ75" s="548"/>
      <c r="IA75" s="548"/>
      <c r="IB75" s="548"/>
      <c r="IC75" s="548"/>
      <c r="ID75" s="548"/>
      <c r="IE75" s="548"/>
    </row>
    <row r="76" spans="1:239" s="556" customFormat="1">
      <c r="A76" s="986">
        <f t="shared" si="4"/>
        <v>8</v>
      </c>
      <c r="B76" s="914" t="s">
        <v>1023</v>
      </c>
      <c r="C76" s="680" t="s">
        <v>1021</v>
      </c>
      <c r="D76" s="680" t="s">
        <v>1022</v>
      </c>
      <c r="E76" s="1069" t="s">
        <v>682</v>
      </c>
      <c r="F76" s="994">
        <v>45372</v>
      </c>
      <c r="G76" s="985" t="s">
        <v>1326</v>
      </c>
      <c r="H76" s="987">
        <v>1657743</v>
      </c>
      <c r="I76" s="1301"/>
      <c r="K76" s="548"/>
      <c r="L76" s="548"/>
      <c r="M76" s="548"/>
      <c r="N76" s="548"/>
      <c r="O76" s="548"/>
      <c r="P76" s="548"/>
      <c r="Q76" s="548"/>
      <c r="R76" s="548"/>
      <c r="S76" s="548"/>
      <c r="T76" s="548"/>
      <c r="U76" s="548"/>
      <c r="V76" s="548"/>
      <c r="W76" s="548"/>
      <c r="X76" s="548"/>
      <c r="Y76" s="548"/>
      <c r="Z76" s="548"/>
      <c r="AA76" s="548"/>
      <c r="AB76" s="548"/>
      <c r="AC76" s="548"/>
      <c r="AD76" s="548"/>
      <c r="AE76" s="548"/>
      <c r="AF76" s="548"/>
      <c r="AG76" s="548"/>
      <c r="AH76" s="548"/>
      <c r="AI76" s="548"/>
      <c r="AJ76" s="548"/>
      <c r="AK76" s="548"/>
      <c r="AL76" s="548"/>
      <c r="AM76" s="548"/>
      <c r="AN76" s="548"/>
      <c r="AO76" s="548"/>
      <c r="AP76" s="548"/>
      <c r="AQ76" s="548"/>
      <c r="AR76" s="548"/>
      <c r="AS76" s="548"/>
      <c r="AT76" s="548"/>
      <c r="AU76" s="548"/>
      <c r="AV76" s="548"/>
      <c r="AW76" s="548"/>
      <c r="AX76" s="548"/>
      <c r="AY76" s="548"/>
      <c r="AZ76" s="548"/>
      <c r="BA76" s="548"/>
      <c r="BB76" s="548"/>
      <c r="BC76" s="548"/>
      <c r="BD76" s="548"/>
      <c r="BE76" s="548"/>
      <c r="BF76" s="548"/>
      <c r="BG76" s="548"/>
      <c r="BH76" s="548"/>
      <c r="BI76" s="548"/>
      <c r="BJ76" s="548"/>
      <c r="BK76" s="548"/>
      <c r="BL76" s="548"/>
      <c r="BM76" s="548"/>
      <c r="BN76" s="548"/>
      <c r="BO76" s="548"/>
      <c r="BP76" s="548"/>
      <c r="BQ76" s="548"/>
      <c r="BR76" s="548"/>
      <c r="BS76" s="548"/>
      <c r="BT76" s="548"/>
      <c r="BU76" s="548"/>
      <c r="BV76" s="548"/>
      <c r="BW76" s="548"/>
      <c r="BX76" s="548"/>
      <c r="BY76" s="548"/>
      <c r="BZ76" s="548"/>
      <c r="CA76" s="548"/>
      <c r="CB76" s="548"/>
      <c r="CC76" s="548"/>
      <c r="CD76" s="548"/>
      <c r="CE76" s="548"/>
      <c r="CF76" s="548"/>
      <c r="CG76" s="548"/>
      <c r="CH76" s="548"/>
      <c r="CI76" s="548"/>
      <c r="CJ76" s="548"/>
      <c r="CK76" s="548"/>
      <c r="CL76" s="548"/>
      <c r="CM76" s="548"/>
      <c r="CN76" s="548"/>
      <c r="CO76" s="548"/>
      <c r="CP76" s="548"/>
      <c r="CQ76" s="548"/>
      <c r="CR76" s="548"/>
      <c r="CS76" s="548"/>
      <c r="CT76" s="548"/>
      <c r="CU76" s="548"/>
      <c r="CV76" s="548"/>
      <c r="CW76" s="548"/>
      <c r="CX76" s="548"/>
      <c r="CY76" s="548"/>
      <c r="CZ76" s="548"/>
      <c r="DA76" s="548"/>
      <c r="DB76" s="548"/>
      <c r="DC76" s="548"/>
      <c r="DD76" s="548"/>
      <c r="DE76" s="548"/>
      <c r="DF76" s="548"/>
      <c r="DG76" s="548"/>
      <c r="DH76" s="548"/>
      <c r="DI76" s="548"/>
      <c r="DJ76" s="548"/>
      <c r="DK76" s="548"/>
      <c r="DL76" s="548"/>
      <c r="DM76" s="548"/>
      <c r="DN76" s="548"/>
      <c r="DO76" s="548"/>
      <c r="DP76" s="548"/>
      <c r="DQ76" s="548"/>
      <c r="DR76" s="548"/>
      <c r="DS76" s="548"/>
      <c r="DT76" s="548"/>
      <c r="DU76" s="548"/>
      <c r="DV76" s="548"/>
      <c r="DW76" s="548"/>
      <c r="DX76" s="548"/>
      <c r="DY76" s="548"/>
      <c r="DZ76" s="548"/>
      <c r="EA76" s="548"/>
      <c r="EB76" s="548"/>
      <c r="EC76" s="548"/>
      <c r="ED76" s="548"/>
      <c r="EE76" s="548"/>
      <c r="EF76" s="548"/>
      <c r="EG76" s="548"/>
      <c r="EH76" s="548"/>
      <c r="EI76" s="548"/>
      <c r="EJ76" s="548"/>
      <c r="EK76" s="548"/>
      <c r="EL76" s="548"/>
      <c r="EM76" s="548"/>
      <c r="EN76" s="548"/>
      <c r="EO76" s="548"/>
      <c r="EP76" s="548"/>
      <c r="EQ76" s="548"/>
      <c r="ER76" s="548"/>
      <c r="ES76" s="548"/>
      <c r="ET76" s="548"/>
      <c r="EU76" s="548"/>
      <c r="EV76" s="548"/>
      <c r="EW76" s="548"/>
      <c r="EX76" s="548"/>
      <c r="EY76" s="548"/>
      <c r="EZ76" s="548"/>
      <c r="FA76" s="548"/>
      <c r="FB76" s="548"/>
      <c r="FC76" s="548"/>
      <c r="FD76" s="548"/>
      <c r="FE76" s="548"/>
      <c r="FF76" s="548"/>
      <c r="FG76" s="548"/>
      <c r="FH76" s="548"/>
      <c r="FI76" s="548"/>
      <c r="FJ76" s="548"/>
      <c r="FK76" s="548"/>
      <c r="FL76" s="548"/>
      <c r="FM76" s="548"/>
      <c r="FN76" s="548"/>
      <c r="FO76" s="548"/>
      <c r="FP76" s="548"/>
      <c r="FQ76" s="548"/>
      <c r="FR76" s="548"/>
      <c r="FS76" s="548"/>
      <c r="FT76" s="548"/>
      <c r="FU76" s="548"/>
      <c r="FV76" s="548"/>
      <c r="FW76" s="548"/>
      <c r="FX76" s="548"/>
      <c r="FY76" s="548"/>
      <c r="FZ76" s="548"/>
      <c r="GA76" s="548"/>
      <c r="GB76" s="548"/>
      <c r="GC76" s="548"/>
      <c r="GD76" s="548"/>
      <c r="GE76" s="548"/>
      <c r="GF76" s="548"/>
      <c r="GG76" s="548"/>
      <c r="GH76" s="548"/>
      <c r="GI76" s="548"/>
      <c r="GJ76" s="548"/>
      <c r="GK76" s="548"/>
      <c r="GL76" s="548"/>
      <c r="GM76" s="548"/>
      <c r="GN76" s="548"/>
      <c r="GO76" s="548"/>
      <c r="GP76" s="548"/>
      <c r="GQ76" s="548"/>
      <c r="GR76" s="548"/>
      <c r="GS76" s="548"/>
      <c r="GT76" s="548"/>
      <c r="GU76" s="548"/>
      <c r="GV76" s="548"/>
      <c r="GW76" s="548"/>
      <c r="GX76" s="548"/>
      <c r="GY76" s="548"/>
      <c r="GZ76" s="548"/>
      <c r="HA76" s="548"/>
      <c r="HB76" s="548"/>
      <c r="HC76" s="548"/>
      <c r="HD76" s="548"/>
      <c r="HE76" s="548"/>
      <c r="HF76" s="548"/>
      <c r="HG76" s="548"/>
      <c r="HH76" s="548"/>
      <c r="HI76" s="548"/>
      <c r="HJ76" s="548"/>
      <c r="HK76" s="548"/>
      <c r="HL76" s="548"/>
      <c r="HM76" s="548"/>
      <c r="HN76" s="548"/>
      <c r="HO76" s="548"/>
      <c r="HP76" s="548"/>
      <c r="HQ76" s="548"/>
      <c r="HR76" s="548"/>
      <c r="HS76" s="548"/>
      <c r="HT76" s="548"/>
      <c r="HU76" s="548"/>
      <c r="HV76" s="548"/>
      <c r="HW76" s="548"/>
      <c r="HX76" s="548"/>
      <c r="HY76" s="548"/>
      <c r="HZ76" s="548"/>
      <c r="IA76" s="548"/>
      <c r="IB76" s="548"/>
      <c r="IC76" s="548"/>
      <c r="ID76" s="548"/>
      <c r="IE76" s="548"/>
    </row>
    <row r="77" spans="1:239" s="556" customFormat="1">
      <c r="A77" s="986">
        <f t="shared" si="4"/>
        <v>9</v>
      </c>
      <c r="B77" s="914" t="s">
        <v>1023</v>
      </c>
      <c r="C77" s="680" t="s">
        <v>1021</v>
      </c>
      <c r="D77" s="680" t="s">
        <v>1022</v>
      </c>
      <c r="E77" s="1069" t="s">
        <v>682</v>
      </c>
      <c r="F77" s="994">
        <v>45373</v>
      </c>
      <c r="G77" s="985" t="s">
        <v>1327</v>
      </c>
      <c r="H77" s="987">
        <v>1484250</v>
      </c>
      <c r="I77" s="1301"/>
      <c r="K77" s="548"/>
      <c r="L77" s="548"/>
      <c r="M77" s="548"/>
      <c r="N77" s="548"/>
      <c r="O77" s="548"/>
      <c r="P77" s="548"/>
      <c r="Q77" s="548"/>
      <c r="R77" s="548"/>
      <c r="S77" s="548"/>
      <c r="T77" s="548"/>
      <c r="U77" s="548"/>
      <c r="V77" s="548"/>
      <c r="W77" s="548"/>
      <c r="X77" s="548"/>
      <c r="Y77" s="548"/>
      <c r="Z77" s="548"/>
      <c r="AA77" s="548"/>
      <c r="AB77" s="548"/>
      <c r="AC77" s="548"/>
      <c r="AD77" s="548"/>
      <c r="AE77" s="548"/>
      <c r="AF77" s="548"/>
      <c r="AG77" s="548"/>
      <c r="AH77" s="548"/>
      <c r="AI77" s="548"/>
      <c r="AJ77" s="548"/>
      <c r="AK77" s="548"/>
      <c r="AL77" s="548"/>
      <c r="AM77" s="548"/>
      <c r="AN77" s="548"/>
      <c r="AO77" s="548"/>
      <c r="AP77" s="548"/>
      <c r="AQ77" s="548"/>
      <c r="AR77" s="548"/>
      <c r="AS77" s="548"/>
      <c r="AT77" s="548"/>
      <c r="AU77" s="548"/>
      <c r="AV77" s="548"/>
      <c r="AW77" s="548"/>
      <c r="AX77" s="548"/>
      <c r="AY77" s="548"/>
      <c r="AZ77" s="548"/>
      <c r="BA77" s="548"/>
      <c r="BB77" s="548"/>
      <c r="BC77" s="548"/>
      <c r="BD77" s="548"/>
      <c r="BE77" s="548"/>
      <c r="BF77" s="548"/>
      <c r="BG77" s="548"/>
      <c r="BH77" s="548"/>
      <c r="BI77" s="548"/>
      <c r="BJ77" s="548"/>
      <c r="BK77" s="548"/>
      <c r="BL77" s="548"/>
      <c r="BM77" s="548"/>
      <c r="BN77" s="548"/>
      <c r="BO77" s="548"/>
      <c r="BP77" s="548"/>
      <c r="BQ77" s="548"/>
      <c r="BR77" s="548"/>
      <c r="BS77" s="548"/>
      <c r="BT77" s="548"/>
      <c r="BU77" s="548"/>
      <c r="BV77" s="548"/>
      <c r="BW77" s="548"/>
      <c r="BX77" s="548"/>
      <c r="BY77" s="548"/>
      <c r="BZ77" s="548"/>
      <c r="CA77" s="548"/>
      <c r="CB77" s="548"/>
      <c r="CC77" s="548"/>
      <c r="CD77" s="548"/>
      <c r="CE77" s="548"/>
      <c r="CF77" s="548"/>
      <c r="CG77" s="548"/>
      <c r="CH77" s="548"/>
      <c r="CI77" s="548"/>
      <c r="CJ77" s="548"/>
      <c r="CK77" s="548"/>
      <c r="CL77" s="548"/>
      <c r="CM77" s="548"/>
      <c r="CN77" s="548"/>
      <c r="CO77" s="548"/>
      <c r="CP77" s="548"/>
      <c r="CQ77" s="548"/>
      <c r="CR77" s="548"/>
      <c r="CS77" s="548"/>
      <c r="CT77" s="548"/>
      <c r="CU77" s="548"/>
      <c r="CV77" s="548"/>
      <c r="CW77" s="548"/>
      <c r="CX77" s="548"/>
      <c r="CY77" s="548"/>
      <c r="CZ77" s="548"/>
      <c r="DA77" s="548"/>
      <c r="DB77" s="548"/>
      <c r="DC77" s="548"/>
      <c r="DD77" s="548"/>
      <c r="DE77" s="548"/>
      <c r="DF77" s="548"/>
      <c r="DG77" s="548"/>
      <c r="DH77" s="548"/>
      <c r="DI77" s="548"/>
      <c r="DJ77" s="548"/>
      <c r="DK77" s="548"/>
      <c r="DL77" s="548"/>
      <c r="DM77" s="548"/>
      <c r="DN77" s="548"/>
      <c r="DO77" s="548"/>
      <c r="DP77" s="548"/>
      <c r="DQ77" s="548"/>
      <c r="DR77" s="548"/>
      <c r="DS77" s="548"/>
      <c r="DT77" s="548"/>
      <c r="DU77" s="548"/>
      <c r="DV77" s="548"/>
      <c r="DW77" s="548"/>
      <c r="DX77" s="548"/>
      <c r="DY77" s="548"/>
      <c r="DZ77" s="548"/>
      <c r="EA77" s="548"/>
      <c r="EB77" s="548"/>
      <c r="EC77" s="548"/>
      <c r="ED77" s="548"/>
      <c r="EE77" s="548"/>
      <c r="EF77" s="548"/>
      <c r="EG77" s="548"/>
      <c r="EH77" s="548"/>
      <c r="EI77" s="548"/>
      <c r="EJ77" s="548"/>
      <c r="EK77" s="548"/>
      <c r="EL77" s="548"/>
      <c r="EM77" s="548"/>
      <c r="EN77" s="548"/>
      <c r="EO77" s="548"/>
      <c r="EP77" s="548"/>
      <c r="EQ77" s="548"/>
      <c r="ER77" s="548"/>
      <c r="ES77" s="548"/>
      <c r="ET77" s="548"/>
      <c r="EU77" s="548"/>
      <c r="EV77" s="548"/>
      <c r="EW77" s="548"/>
      <c r="EX77" s="548"/>
      <c r="EY77" s="548"/>
      <c r="EZ77" s="548"/>
      <c r="FA77" s="548"/>
      <c r="FB77" s="548"/>
      <c r="FC77" s="548"/>
      <c r="FD77" s="548"/>
      <c r="FE77" s="548"/>
      <c r="FF77" s="548"/>
      <c r="FG77" s="548"/>
      <c r="FH77" s="548"/>
      <c r="FI77" s="548"/>
      <c r="FJ77" s="548"/>
      <c r="FK77" s="548"/>
      <c r="FL77" s="548"/>
      <c r="FM77" s="548"/>
      <c r="FN77" s="548"/>
      <c r="FO77" s="548"/>
      <c r="FP77" s="548"/>
      <c r="FQ77" s="548"/>
      <c r="FR77" s="548"/>
      <c r="FS77" s="548"/>
      <c r="FT77" s="548"/>
      <c r="FU77" s="548"/>
      <c r="FV77" s="548"/>
      <c r="FW77" s="548"/>
      <c r="FX77" s="548"/>
      <c r="FY77" s="548"/>
      <c r="FZ77" s="548"/>
      <c r="GA77" s="548"/>
      <c r="GB77" s="548"/>
      <c r="GC77" s="548"/>
      <c r="GD77" s="548"/>
      <c r="GE77" s="548"/>
      <c r="GF77" s="548"/>
      <c r="GG77" s="548"/>
      <c r="GH77" s="548"/>
      <c r="GI77" s="548"/>
      <c r="GJ77" s="548"/>
      <c r="GK77" s="548"/>
      <c r="GL77" s="548"/>
      <c r="GM77" s="548"/>
      <c r="GN77" s="548"/>
      <c r="GO77" s="548"/>
      <c r="GP77" s="548"/>
      <c r="GQ77" s="548"/>
      <c r="GR77" s="548"/>
      <c r="GS77" s="548"/>
      <c r="GT77" s="548"/>
      <c r="GU77" s="548"/>
      <c r="GV77" s="548"/>
      <c r="GW77" s="548"/>
      <c r="GX77" s="548"/>
      <c r="GY77" s="548"/>
      <c r="GZ77" s="548"/>
      <c r="HA77" s="548"/>
      <c r="HB77" s="548"/>
      <c r="HC77" s="548"/>
      <c r="HD77" s="548"/>
      <c r="HE77" s="548"/>
      <c r="HF77" s="548"/>
      <c r="HG77" s="548"/>
      <c r="HH77" s="548"/>
      <c r="HI77" s="548"/>
      <c r="HJ77" s="548"/>
      <c r="HK77" s="548"/>
      <c r="HL77" s="548"/>
      <c r="HM77" s="548"/>
      <c r="HN77" s="548"/>
      <c r="HO77" s="548"/>
      <c r="HP77" s="548"/>
      <c r="HQ77" s="548"/>
      <c r="HR77" s="548"/>
      <c r="HS77" s="548"/>
      <c r="HT77" s="548"/>
      <c r="HU77" s="548"/>
      <c r="HV77" s="548"/>
      <c r="HW77" s="548"/>
      <c r="HX77" s="548"/>
      <c r="HY77" s="548"/>
      <c r="HZ77" s="548"/>
      <c r="IA77" s="548"/>
      <c r="IB77" s="548"/>
      <c r="IC77" s="548"/>
      <c r="ID77" s="548"/>
      <c r="IE77" s="548"/>
    </row>
    <row r="78" spans="1:239" s="556" customFormat="1">
      <c r="A78" s="986">
        <f t="shared" si="4"/>
        <v>10</v>
      </c>
      <c r="B78" s="914" t="s">
        <v>1023</v>
      </c>
      <c r="C78" s="680" t="s">
        <v>1021</v>
      </c>
      <c r="D78" s="680" t="s">
        <v>1022</v>
      </c>
      <c r="E78" s="1069" t="s">
        <v>682</v>
      </c>
      <c r="F78" s="994">
        <v>45377</v>
      </c>
      <c r="G78" s="985" t="s">
        <v>1328</v>
      </c>
      <c r="H78" s="987">
        <v>9743911</v>
      </c>
      <c r="I78" s="1301"/>
      <c r="K78" s="548"/>
      <c r="L78" s="548"/>
      <c r="M78" s="548"/>
      <c r="N78" s="548"/>
      <c r="O78" s="548"/>
      <c r="P78" s="548"/>
      <c r="Q78" s="548"/>
      <c r="R78" s="548"/>
      <c r="S78" s="548"/>
      <c r="T78" s="548"/>
      <c r="U78" s="548"/>
      <c r="V78" s="548"/>
      <c r="W78" s="548"/>
      <c r="X78" s="548"/>
      <c r="Y78" s="548"/>
      <c r="Z78" s="548"/>
      <c r="AA78" s="548"/>
      <c r="AB78" s="548"/>
      <c r="AC78" s="548"/>
      <c r="AD78" s="548"/>
      <c r="AE78" s="548"/>
      <c r="AF78" s="548"/>
      <c r="AG78" s="548"/>
      <c r="AH78" s="548"/>
      <c r="AI78" s="548"/>
      <c r="AJ78" s="548"/>
      <c r="AK78" s="548"/>
      <c r="AL78" s="548"/>
      <c r="AM78" s="548"/>
      <c r="AN78" s="548"/>
      <c r="AO78" s="548"/>
      <c r="AP78" s="548"/>
      <c r="AQ78" s="548"/>
      <c r="AR78" s="548"/>
      <c r="AS78" s="548"/>
      <c r="AT78" s="548"/>
      <c r="AU78" s="548"/>
      <c r="AV78" s="548"/>
      <c r="AW78" s="548"/>
      <c r="AX78" s="548"/>
      <c r="AY78" s="548"/>
      <c r="AZ78" s="548"/>
      <c r="BA78" s="548"/>
      <c r="BB78" s="548"/>
      <c r="BC78" s="548"/>
      <c r="BD78" s="548"/>
      <c r="BE78" s="548"/>
      <c r="BF78" s="548"/>
      <c r="BG78" s="548"/>
      <c r="BH78" s="548"/>
      <c r="BI78" s="548"/>
      <c r="BJ78" s="548"/>
      <c r="BK78" s="548"/>
      <c r="BL78" s="548"/>
      <c r="BM78" s="548"/>
      <c r="BN78" s="548"/>
      <c r="BO78" s="548"/>
      <c r="BP78" s="548"/>
      <c r="BQ78" s="548"/>
      <c r="BR78" s="548"/>
      <c r="BS78" s="548"/>
      <c r="BT78" s="548"/>
      <c r="BU78" s="548"/>
      <c r="BV78" s="548"/>
      <c r="BW78" s="548"/>
      <c r="BX78" s="548"/>
      <c r="BY78" s="548"/>
      <c r="BZ78" s="548"/>
      <c r="CA78" s="548"/>
      <c r="CB78" s="548"/>
      <c r="CC78" s="548"/>
      <c r="CD78" s="548"/>
      <c r="CE78" s="548"/>
      <c r="CF78" s="548"/>
      <c r="CG78" s="548"/>
      <c r="CH78" s="548"/>
      <c r="CI78" s="548"/>
      <c r="CJ78" s="548"/>
      <c r="CK78" s="548"/>
      <c r="CL78" s="548"/>
      <c r="CM78" s="548"/>
      <c r="CN78" s="548"/>
      <c r="CO78" s="548"/>
      <c r="CP78" s="548"/>
      <c r="CQ78" s="548"/>
      <c r="CR78" s="548"/>
      <c r="CS78" s="548"/>
      <c r="CT78" s="548"/>
      <c r="CU78" s="548"/>
      <c r="CV78" s="548"/>
      <c r="CW78" s="548"/>
      <c r="CX78" s="548"/>
      <c r="CY78" s="548"/>
      <c r="CZ78" s="548"/>
      <c r="DA78" s="548"/>
      <c r="DB78" s="548"/>
      <c r="DC78" s="548"/>
      <c r="DD78" s="548"/>
      <c r="DE78" s="548"/>
      <c r="DF78" s="548"/>
      <c r="DG78" s="548"/>
      <c r="DH78" s="548"/>
      <c r="DI78" s="548"/>
      <c r="DJ78" s="548"/>
      <c r="DK78" s="548"/>
      <c r="DL78" s="548"/>
      <c r="DM78" s="548"/>
      <c r="DN78" s="548"/>
      <c r="DO78" s="548"/>
      <c r="DP78" s="548"/>
      <c r="DQ78" s="548"/>
      <c r="DR78" s="548"/>
      <c r="DS78" s="548"/>
      <c r="DT78" s="548"/>
      <c r="DU78" s="548"/>
      <c r="DV78" s="548"/>
      <c r="DW78" s="548"/>
      <c r="DX78" s="548"/>
      <c r="DY78" s="548"/>
      <c r="DZ78" s="548"/>
      <c r="EA78" s="548"/>
      <c r="EB78" s="548"/>
      <c r="EC78" s="548"/>
      <c r="ED78" s="548"/>
      <c r="EE78" s="548"/>
      <c r="EF78" s="548"/>
      <c r="EG78" s="548"/>
      <c r="EH78" s="548"/>
      <c r="EI78" s="548"/>
      <c r="EJ78" s="548"/>
      <c r="EK78" s="548"/>
      <c r="EL78" s="548"/>
      <c r="EM78" s="548"/>
      <c r="EN78" s="548"/>
      <c r="EO78" s="548"/>
      <c r="EP78" s="548"/>
      <c r="EQ78" s="548"/>
      <c r="ER78" s="548"/>
      <c r="ES78" s="548"/>
      <c r="ET78" s="548"/>
      <c r="EU78" s="548"/>
      <c r="EV78" s="548"/>
      <c r="EW78" s="548"/>
      <c r="EX78" s="548"/>
      <c r="EY78" s="548"/>
      <c r="EZ78" s="548"/>
      <c r="FA78" s="548"/>
      <c r="FB78" s="548"/>
      <c r="FC78" s="548"/>
      <c r="FD78" s="548"/>
      <c r="FE78" s="548"/>
      <c r="FF78" s="548"/>
      <c r="FG78" s="548"/>
      <c r="FH78" s="548"/>
      <c r="FI78" s="548"/>
      <c r="FJ78" s="548"/>
      <c r="FK78" s="548"/>
      <c r="FL78" s="548"/>
      <c r="FM78" s="548"/>
      <c r="FN78" s="548"/>
      <c r="FO78" s="548"/>
      <c r="FP78" s="548"/>
      <c r="FQ78" s="548"/>
      <c r="FR78" s="548"/>
      <c r="FS78" s="548"/>
      <c r="FT78" s="548"/>
      <c r="FU78" s="548"/>
      <c r="FV78" s="548"/>
      <c r="FW78" s="548"/>
      <c r="FX78" s="548"/>
      <c r="FY78" s="548"/>
      <c r="FZ78" s="548"/>
      <c r="GA78" s="548"/>
      <c r="GB78" s="548"/>
      <c r="GC78" s="548"/>
      <c r="GD78" s="548"/>
      <c r="GE78" s="548"/>
      <c r="GF78" s="548"/>
      <c r="GG78" s="548"/>
      <c r="GH78" s="548"/>
      <c r="GI78" s="548"/>
      <c r="GJ78" s="548"/>
      <c r="GK78" s="548"/>
      <c r="GL78" s="548"/>
      <c r="GM78" s="548"/>
      <c r="GN78" s="548"/>
      <c r="GO78" s="548"/>
      <c r="GP78" s="548"/>
      <c r="GQ78" s="548"/>
      <c r="GR78" s="548"/>
      <c r="GS78" s="548"/>
      <c r="GT78" s="548"/>
      <c r="GU78" s="548"/>
      <c r="GV78" s="548"/>
      <c r="GW78" s="548"/>
      <c r="GX78" s="548"/>
      <c r="GY78" s="548"/>
      <c r="GZ78" s="548"/>
      <c r="HA78" s="548"/>
      <c r="HB78" s="548"/>
      <c r="HC78" s="548"/>
      <c r="HD78" s="548"/>
      <c r="HE78" s="548"/>
      <c r="HF78" s="548"/>
      <c r="HG78" s="548"/>
      <c r="HH78" s="548"/>
      <c r="HI78" s="548"/>
      <c r="HJ78" s="548"/>
      <c r="HK78" s="548"/>
      <c r="HL78" s="548"/>
      <c r="HM78" s="548"/>
      <c r="HN78" s="548"/>
      <c r="HO78" s="548"/>
      <c r="HP78" s="548"/>
      <c r="HQ78" s="548"/>
      <c r="HR78" s="548"/>
      <c r="HS78" s="548"/>
      <c r="HT78" s="548"/>
      <c r="HU78" s="548"/>
      <c r="HV78" s="548"/>
      <c r="HW78" s="548"/>
      <c r="HX78" s="548"/>
      <c r="HY78" s="548"/>
      <c r="HZ78" s="548"/>
      <c r="IA78" s="548"/>
      <c r="IB78" s="548"/>
      <c r="IC78" s="548"/>
      <c r="ID78" s="548"/>
      <c r="IE78" s="548"/>
    </row>
    <row r="79" spans="1:239" s="556" customFormat="1">
      <c r="A79" s="986">
        <f t="shared" si="4"/>
        <v>11</v>
      </c>
      <c r="B79" s="914" t="s">
        <v>1023</v>
      </c>
      <c r="C79" s="680" t="s">
        <v>1021</v>
      </c>
      <c r="D79" s="680" t="s">
        <v>1022</v>
      </c>
      <c r="E79" s="1069" t="s">
        <v>682</v>
      </c>
      <c r="F79" s="994">
        <v>45378</v>
      </c>
      <c r="G79" s="985" t="s">
        <v>1329</v>
      </c>
      <c r="H79" s="987">
        <v>1813275</v>
      </c>
      <c r="I79" s="1301"/>
      <c r="K79" s="548"/>
      <c r="L79" s="548"/>
      <c r="M79" s="548"/>
      <c r="N79" s="548"/>
      <c r="O79" s="548"/>
      <c r="P79" s="548"/>
      <c r="Q79" s="548"/>
      <c r="R79" s="548"/>
      <c r="S79" s="548"/>
      <c r="T79" s="548"/>
      <c r="U79" s="548"/>
      <c r="V79" s="548"/>
      <c r="W79" s="548"/>
      <c r="X79" s="548"/>
      <c r="Y79" s="548"/>
      <c r="Z79" s="548"/>
      <c r="AA79" s="548"/>
      <c r="AB79" s="548"/>
      <c r="AC79" s="548"/>
      <c r="AD79" s="548"/>
      <c r="AE79" s="548"/>
      <c r="AF79" s="548"/>
      <c r="AG79" s="548"/>
      <c r="AH79" s="548"/>
      <c r="AI79" s="548"/>
      <c r="AJ79" s="548"/>
      <c r="AK79" s="548"/>
      <c r="AL79" s="548"/>
      <c r="AM79" s="548"/>
      <c r="AN79" s="548"/>
      <c r="AO79" s="548"/>
      <c r="AP79" s="548"/>
      <c r="AQ79" s="548"/>
      <c r="AR79" s="548"/>
      <c r="AS79" s="548"/>
      <c r="AT79" s="548"/>
      <c r="AU79" s="548"/>
      <c r="AV79" s="548"/>
      <c r="AW79" s="548"/>
      <c r="AX79" s="548"/>
      <c r="AY79" s="548"/>
      <c r="AZ79" s="548"/>
      <c r="BA79" s="548"/>
      <c r="BB79" s="548"/>
      <c r="BC79" s="548"/>
      <c r="BD79" s="548"/>
      <c r="BE79" s="548"/>
      <c r="BF79" s="548"/>
      <c r="BG79" s="548"/>
      <c r="BH79" s="548"/>
      <c r="BI79" s="548"/>
      <c r="BJ79" s="548"/>
      <c r="BK79" s="548"/>
      <c r="BL79" s="548"/>
      <c r="BM79" s="548"/>
      <c r="BN79" s="548"/>
      <c r="BO79" s="548"/>
      <c r="BP79" s="548"/>
      <c r="BQ79" s="548"/>
      <c r="BR79" s="548"/>
      <c r="BS79" s="548"/>
      <c r="BT79" s="548"/>
      <c r="BU79" s="548"/>
      <c r="BV79" s="548"/>
      <c r="BW79" s="548"/>
      <c r="BX79" s="548"/>
      <c r="BY79" s="548"/>
      <c r="BZ79" s="548"/>
      <c r="CA79" s="548"/>
      <c r="CB79" s="548"/>
      <c r="CC79" s="548"/>
      <c r="CD79" s="548"/>
      <c r="CE79" s="548"/>
      <c r="CF79" s="548"/>
      <c r="CG79" s="548"/>
      <c r="CH79" s="548"/>
      <c r="CI79" s="548"/>
      <c r="CJ79" s="548"/>
      <c r="CK79" s="548"/>
      <c r="CL79" s="548"/>
      <c r="CM79" s="548"/>
      <c r="CN79" s="548"/>
      <c r="CO79" s="548"/>
      <c r="CP79" s="548"/>
      <c r="CQ79" s="548"/>
      <c r="CR79" s="548"/>
      <c r="CS79" s="548"/>
      <c r="CT79" s="548"/>
      <c r="CU79" s="548"/>
      <c r="CV79" s="548"/>
      <c r="CW79" s="548"/>
      <c r="CX79" s="548"/>
      <c r="CY79" s="548"/>
      <c r="CZ79" s="548"/>
      <c r="DA79" s="548"/>
      <c r="DB79" s="548"/>
      <c r="DC79" s="548"/>
      <c r="DD79" s="548"/>
      <c r="DE79" s="548"/>
      <c r="DF79" s="548"/>
      <c r="DG79" s="548"/>
      <c r="DH79" s="548"/>
      <c r="DI79" s="548"/>
      <c r="DJ79" s="548"/>
      <c r="DK79" s="548"/>
      <c r="DL79" s="548"/>
      <c r="DM79" s="548"/>
      <c r="DN79" s="548"/>
      <c r="DO79" s="548"/>
      <c r="DP79" s="548"/>
      <c r="DQ79" s="548"/>
      <c r="DR79" s="548"/>
      <c r="DS79" s="548"/>
      <c r="DT79" s="548"/>
      <c r="DU79" s="548"/>
      <c r="DV79" s="548"/>
      <c r="DW79" s="548"/>
      <c r="DX79" s="548"/>
      <c r="DY79" s="548"/>
      <c r="DZ79" s="548"/>
      <c r="EA79" s="548"/>
      <c r="EB79" s="548"/>
      <c r="EC79" s="548"/>
      <c r="ED79" s="548"/>
      <c r="EE79" s="548"/>
      <c r="EF79" s="548"/>
      <c r="EG79" s="548"/>
      <c r="EH79" s="548"/>
      <c r="EI79" s="548"/>
      <c r="EJ79" s="548"/>
      <c r="EK79" s="548"/>
      <c r="EL79" s="548"/>
      <c r="EM79" s="548"/>
      <c r="EN79" s="548"/>
      <c r="EO79" s="548"/>
      <c r="EP79" s="548"/>
      <c r="EQ79" s="548"/>
      <c r="ER79" s="548"/>
      <c r="ES79" s="548"/>
      <c r="ET79" s="548"/>
      <c r="EU79" s="548"/>
      <c r="EV79" s="548"/>
      <c r="EW79" s="548"/>
      <c r="EX79" s="548"/>
      <c r="EY79" s="548"/>
      <c r="EZ79" s="548"/>
      <c r="FA79" s="548"/>
      <c r="FB79" s="548"/>
      <c r="FC79" s="548"/>
      <c r="FD79" s="548"/>
      <c r="FE79" s="548"/>
      <c r="FF79" s="548"/>
      <c r="FG79" s="548"/>
      <c r="FH79" s="548"/>
      <c r="FI79" s="548"/>
      <c r="FJ79" s="548"/>
      <c r="FK79" s="548"/>
      <c r="FL79" s="548"/>
      <c r="FM79" s="548"/>
      <c r="FN79" s="548"/>
      <c r="FO79" s="548"/>
      <c r="FP79" s="548"/>
      <c r="FQ79" s="548"/>
      <c r="FR79" s="548"/>
      <c r="FS79" s="548"/>
      <c r="FT79" s="548"/>
      <c r="FU79" s="548"/>
      <c r="FV79" s="548"/>
      <c r="FW79" s="548"/>
      <c r="FX79" s="548"/>
      <c r="FY79" s="548"/>
      <c r="FZ79" s="548"/>
      <c r="GA79" s="548"/>
      <c r="GB79" s="548"/>
      <c r="GC79" s="548"/>
      <c r="GD79" s="548"/>
      <c r="GE79" s="548"/>
      <c r="GF79" s="548"/>
      <c r="GG79" s="548"/>
      <c r="GH79" s="548"/>
      <c r="GI79" s="548"/>
      <c r="GJ79" s="548"/>
      <c r="GK79" s="548"/>
      <c r="GL79" s="548"/>
      <c r="GM79" s="548"/>
      <c r="GN79" s="548"/>
      <c r="GO79" s="548"/>
      <c r="GP79" s="548"/>
      <c r="GQ79" s="548"/>
      <c r="GR79" s="548"/>
      <c r="GS79" s="548"/>
      <c r="GT79" s="548"/>
      <c r="GU79" s="548"/>
      <c r="GV79" s="548"/>
      <c r="GW79" s="548"/>
      <c r="GX79" s="548"/>
      <c r="GY79" s="548"/>
      <c r="GZ79" s="548"/>
      <c r="HA79" s="548"/>
      <c r="HB79" s="548"/>
      <c r="HC79" s="548"/>
      <c r="HD79" s="548"/>
      <c r="HE79" s="548"/>
      <c r="HF79" s="548"/>
      <c r="HG79" s="548"/>
      <c r="HH79" s="548"/>
      <c r="HI79" s="548"/>
      <c r="HJ79" s="548"/>
      <c r="HK79" s="548"/>
      <c r="HL79" s="548"/>
      <c r="HM79" s="548"/>
      <c r="HN79" s="548"/>
      <c r="HO79" s="548"/>
      <c r="HP79" s="548"/>
      <c r="HQ79" s="548"/>
      <c r="HR79" s="548"/>
      <c r="HS79" s="548"/>
      <c r="HT79" s="548"/>
      <c r="HU79" s="548"/>
      <c r="HV79" s="548"/>
      <c r="HW79" s="548"/>
      <c r="HX79" s="548"/>
      <c r="HY79" s="548"/>
      <c r="HZ79" s="548"/>
      <c r="IA79" s="548"/>
      <c r="IB79" s="548"/>
      <c r="IC79" s="548"/>
      <c r="ID79" s="548"/>
      <c r="IE79" s="548"/>
    </row>
    <row r="80" spans="1:239" s="556" customFormat="1">
      <c r="A80" s="986">
        <f t="shared" si="4"/>
        <v>12</v>
      </c>
      <c r="B80" s="914" t="s">
        <v>1023</v>
      </c>
      <c r="C80" s="680" t="s">
        <v>1021</v>
      </c>
      <c r="D80" s="680" t="s">
        <v>1022</v>
      </c>
      <c r="E80" s="1069" t="s">
        <v>682</v>
      </c>
      <c r="F80" s="994">
        <v>45383</v>
      </c>
      <c r="G80" s="985" t="s">
        <v>1330</v>
      </c>
      <c r="H80" s="987">
        <v>32014548</v>
      </c>
      <c r="I80" s="1301"/>
      <c r="K80" s="548"/>
      <c r="L80" s="548"/>
      <c r="M80" s="548"/>
      <c r="N80" s="548"/>
      <c r="O80" s="548"/>
      <c r="P80" s="548"/>
      <c r="Q80" s="548"/>
      <c r="R80" s="548"/>
      <c r="S80" s="548"/>
      <c r="T80" s="548"/>
      <c r="U80" s="548"/>
      <c r="V80" s="548"/>
      <c r="W80" s="548"/>
      <c r="X80" s="548"/>
      <c r="Y80" s="548"/>
      <c r="Z80" s="548"/>
      <c r="AA80" s="548"/>
      <c r="AB80" s="548"/>
      <c r="AC80" s="548"/>
      <c r="AD80" s="548"/>
      <c r="AE80" s="548"/>
      <c r="AF80" s="548"/>
      <c r="AG80" s="548"/>
      <c r="AH80" s="548"/>
      <c r="AI80" s="548"/>
      <c r="AJ80" s="548"/>
      <c r="AK80" s="548"/>
      <c r="AL80" s="548"/>
      <c r="AM80" s="548"/>
      <c r="AN80" s="548"/>
      <c r="AO80" s="548"/>
      <c r="AP80" s="548"/>
      <c r="AQ80" s="548"/>
      <c r="AR80" s="548"/>
      <c r="AS80" s="548"/>
      <c r="AT80" s="548"/>
      <c r="AU80" s="548"/>
      <c r="AV80" s="548"/>
      <c r="AW80" s="548"/>
      <c r="AX80" s="548"/>
      <c r="AY80" s="548"/>
      <c r="AZ80" s="548"/>
      <c r="BA80" s="548"/>
      <c r="BB80" s="548"/>
      <c r="BC80" s="548"/>
      <c r="BD80" s="548"/>
      <c r="BE80" s="548"/>
      <c r="BF80" s="548"/>
      <c r="BG80" s="548"/>
      <c r="BH80" s="548"/>
      <c r="BI80" s="548"/>
      <c r="BJ80" s="548"/>
      <c r="BK80" s="548"/>
      <c r="BL80" s="548"/>
      <c r="BM80" s="548"/>
      <c r="BN80" s="548"/>
      <c r="BO80" s="548"/>
      <c r="BP80" s="548"/>
      <c r="BQ80" s="548"/>
      <c r="BR80" s="548"/>
      <c r="BS80" s="548"/>
      <c r="BT80" s="548"/>
      <c r="BU80" s="548"/>
      <c r="BV80" s="548"/>
      <c r="BW80" s="548"/>
      <c r="BX80" s="548"/>
      <c r="BY80" s="548"/>
      <c r="BZ80" s="548"/>
      <c r="CA80" s="548"/>
      <c r="CB80" s="548"/>
      <c r="CC80" s="548"/>
      <c r="CD80" s="548"/>
      <c r="CE80" s="548"/>
      <c r="CF80" s="548"/>
      <c r="CG80" s="548"/>
      <c r="CH80" s="548"/>
      <c r="CI80" s="548"/>
      <c r="CJ80" s="548"/>
      <c r="CK80" s="548"/>
      <c r="CL80" s="548"/>
      <c r="CM80" s="548"/>
      <c r="CN80" s="548"/>
      <c r="CO80" s="548"/>
      <c r="CP80" s="548"/>
      <c r="CQ80" s="548"/>
      <c r="CR80" s="548"/>
      <c r="CS80" s="548"/>
      <c r="CT80" s="548"/>
      <c r="CU80" s="548"/>
      <c r="CV80" s="548"/>
      <c r="CW80" s="548"/>
      <c r="CX80" s="548"/>
      <c r="CY80" s="548"/>
      <c r="CZ80" s="548"/>
      <c r="DA80" s="548"/>
      <c r="DB80" s="548"/>
      <c r="DC80" s="548"/>
      <c r="DD80" s="548"/>
      <c r="DE80" s="548"/>
      <c r="DF80" s="548"/>
      <c r="DG80" s="548"/>
      <c r="DH80" s="548"/>
      <c r="DI80" s="548"/>
      <c r="DJ80" s="548"/>
      <c r="DK80" s="548"/>
      <c r="DL80" s="548"/>
      <c r="DM80" s="548"/>
      <c r="DN80" s="548"/>
      <c r="DO80" s="548"/>
      <c r="DP80" s="548"/>
      <c r="DQ80" s="548"/>
      <c r="DR80" s="548"/>
      <c r="DS80" s="548"/>
      <c r="DT80" s="548"/>
      <c r="DU80" s="548"/>
      <c r="DV80" s="548"/>
      <c r="DW80" s="548"/>
      <c r="DX80" s="548"/>
      <c r="DY80" s="548"/>
      <c r="DZ80" s="548"/>
      <c r="EA80" s="548"/>
      <c r="EB80" s="548"/>
      <c r="EC80" s="548"/>
      <c r="ED80" s="548"/>
      <c r="EE80" s="548"/>
      <c r="EF80" s="548"/>
      <c r="EG80" s="548"/>
      <c r="EH80" s="548"/>
      <c r="EI80" s="548"/>
      <c r="EJ80" s="548"/>
      <c r="EK80" s="548"/>
      <c r="EL80" s="548"/>
      <c r="EM80" s="548"/>
      <c r="EN80" s="548"/>
      <c r="EO80" s="548"/>
      <c r="EP80" s="548"/>
      <c r="EQ80" s="548"/>
      <c r="ER80" s="548"/>
      <c r="ES80" s="548"/>
      <c r="ET80" s="548"/>
      <c r="EU80" s="548"/>
      <c r="EV80" s="548"/>
      <c r="EW80" s="548"/>
      <c r="EX80" s="548"/>
      <c r="EY80" s="548"/>
      <c r="EZ80" s="548"/>
      <c r="FA80" s="548"/>
      <c r="FB80" s="548"/>
      <c r="FC80" s="548"/>
      <c r="FD80" s="548"/>
      <c r="FE80" s="548"/>
      <c r="FF80" s="548"/>
      <c r="FG80" s="548"/>
      <c r="FH80" s="548"/>
      <c r="FI80" s="548"/>
      <c r="FJ80" s="548"/>
      <c r="FK80" s="548"/>
      <c r="FL80" s="548"/>
      <c r="FM80" s="548"/>
      <c r="FN80" s="548"/>
      <c r="FO80" s="548"/>
      <c r="FP80" s="548"/>
      <c r="FQ80" s="548"/>
      <c r="FR80" s="548"/>
      <c r="FS80" s="548"/>
      <c r="FT80" s="548"/>
      <c r="FU80" s="548"/>
      <c r="FV80" s="548"/>
      <c r="FW80" s="548"/>
      <c r="FX80" s="548"/>
      <c r="FY80" s="548"/>
      <c r="FZ80" s="548"/>
      <c r="GA80" s="548"/>
      <c r="GB80" s="548"/>
      <c r="GC80" s="548"/>
      <c r="GD80" s="548"/>
      <c r="GE80" s="548"/>
      <c r="GF80" s="548"/>
      <c r="GG80" s="548"/>
      <c r="GH80" s="548"/>
      <c r="GI80" s="548"/>
      <c r="GJ80" s="548"/>
      <c r="GK80" s="548"/>
      <c r="GL80" s="548"/>
      <c r="GM80" s="548"/>
      <c r="GN80" s="548"/>
      <c r="GO80" s="548"/>
      <c r="GP80" s="548"/>
      <c r="GQ80" s="548"/>
      <c r="GR80" s="548"/>
      <c r="GS80" s="548"/>
      <c r="GT80" s="548"/>
      <c r="GU80" s="548"/>
      <c r="GV80" s="548"/>
      <c r="GW80" s="548"/>
      <c r="GX80" s="548"/>
      <c r="GY80" s="548"/>
      <c r="GZ80" s="548"/>
      <c r="HA80" s="548"/>
      <c r="HB80" s="548"/>
      <c r="HC80" s="548"/>
      <c r="HD80" s="548"/>
      <c r="HE80" s="548"/>
      <c r="HF80" s="548"/>
      <c r="HG80" s="548"/>
      <c r="HH80" s="548"/>
      <c r="HI80" s="548"/>
      <c r="HJ80" s="548"/>
      <c r="HK80" s="548"/>
      <c r="HL80" s="548"/>
      <c r="HM80" s="548"/>
      <c r="HN80" s="548"/>
      <c r="HO80" s="548"/>
      <c r="HP80" s="548"/>
      <c r="HQ80" s="548"/>
      <c r="HR80" s="548"/>
      <c r="HS80" s="548"/>
      <c r="HT80" s="548"/>
      <c r="HU80" s="548"/>
      <c r="HV80" s="548"/>
      <c r="HW80" s="548"/>
      <c r="HX80" s="548"/>
      <c r="HY80" s="548"/>
      <c r="HZ80" s="548"/>
      <c r="IA80" s="548"/>
      <c r="IB80" s="548"/>
      <c r="IC80" s="548"/>
      <c r="ID80" s="548"/>
      <c r="IE80" s="548"/>
    </row>
    <row r="81" spans="1:239" s="556" customFormat="1">
      <c r="A81" s="986">
        <f t="shared" si="4"/>
        <v>13</v>
      </c>
      <c r="B81" s="914" t="s">
        <v>1023</v>
      </c>
      <c r="C81" s="680" t="s">
        <v>1021</v>
      </c>
      <c r="D81" s="680" t="s">
        <v>1022</v>
      </c>
      <c r="E81" s="1069" t="s">
        <v>682</v>
      </c>
      <c r="F81" s="994">
        <v>45383</v>
      </c>
      <c r="G81" s="985" t="s">
        <v>1331</v>
      </c>
      <c r="H81" s="987">
        <v>9813599</v>
      </c>
      <c r="I81" s="1301"/>
      <c r="K81" s="548"/>
      <c r="L81" s="548"/>
      <c r="M81" s="548"/>
      <c r="N81" s="548"/>
      <c r="O81" s="548"/>
      <c r="P81" s="548"/>
      <c r="Q81" s="548"/>
      <c r="R81" s="548"/>
      <c r="S81" s="548"/>
      <c r="T81" s="548"/>
      <c r="U81" s="548"/>
      <c r="V81" s="548"/>
      <c r="W81" s="548"/>
      <c r="X81" s="548"/>
      <c r="Y81" s="548"/>
      <c r="Z81" s="548"/>
      <c r="AA81" s="548"/>
      <c r="AB81" s="548"/>
      <c r="AC81" s="548"/>
      <c r="AD81" s="548"/>
      <c r="AE81" s="548"/>
      <c r="AF81" s="548"/>
      <c r="AG81" s="548"/>
      <c r="AH81" s="548"/>
      <c r="AI81" s="548"/>
      <c r="AJ81" s="548"/>
      <c r="AK81" s="548"/>
      <c r="AL81" s="548"/>
      <c r="AM81" s="548"/>
      <c r="AN81" s="548"/>
      <c r="AO81" s="548"/>
      <c r="AP81" s="548"/>
      <c r="AQ81" s="548"/>
      <c r="AR81" s="548"/>
      <c r="AS81" s="548"/>
      <c r="AT81" s="548"/>
      <c r="AU81" s="548"/>
      <c r="AV81" s="548"/>
      <c r="AW81" s="548"/>
      <c r="AX81" s="548"/>
      <c r="AY81" s="548"/>
      <c r="AZ81" s="548"/>
      <c r="BA81" s="548"/>
      <c r="BB81" s="548"/>
      <c r="BC81" s="548"/>
      <c r="BD81" s="548"/>
      <c r="BE81" s="548"/>
      <c r="BF81" s="548"/>
      <c r="BG81" s="548"/>
      <c r="BH81" s="548"/>
      <c r="BI81" s="548"/>
      <c r="BJ81" s="548"/>
      <c r="BK81" s="548"/>
      <c r="BL81" s="548"/>
      <c r="BM81" s="548"/>
      <c r="BN81" s="548"/>
      <c r="BO81" s="548"/>
      <c r="BP81" s="548"/>
      <c r="BQ81" s="548"/>
      <c r="BR81" s="548"/>
      <c r="BS81" s="548"/>
      <c r="BT81" s="548"/>
      <c r="BU81" s="548"/>
      <c r="BV81" s="548"/>
      <c r="BW81" s="548"/>
      <c r="BX81" s="548"/>
      <c r="BY81" s="548"/>
      <c r="BZ81" s="548"/>
      <c r="CA81" s="548"/>
      <c r="CB81" s="548"/>
      <c r="CC81" s="548"/>
      <c r="CD81" s="548"/>
      <c r="CE81" s="548"/>
      <c r="CF81" s="548"/>
      <c r="CG81" s="548"/>
      <c r="CH81" s="548"/>
      <c r="CI81" s="548"/>
      <c r="CJ81" s="548"/>
      <c r="CK81" s="548"/>
      <c r="CL81" s="548"/>
      <c r="CM81" s="548"/>
      <c r="CN81" s="548"/>
      <c r="CO81" s="548"/>
      <c r="CP81" s="548"/>
      <c r="CQ81" s="548"/>
      <c r="CR81" s="548"/>
      <c r="CS81" s="548"/>
      <c r="CT81" s="548"/>
      <c r="CU81" s="548"/>
      <c r="CV81" s="548"/>
      <c r="CW81" s="548"/>
      <c r="CX81" s="548"/>
      <c r="CY81" s="548"/>
      <c r="CZ81" s="548"/>
      <c r="DA81" s="548"/>
      <c r="DB81" s="548"/>
      <c r="DC81" s="548"/>
      <c r="DD81" s="548"/>
      <c r="DE81" s="548"/>
      <c r="DF81" s="548"/>
      <c r="DG81" s="548"/>
      <c r="DH81" s="548"/>
      <c r="DI81" s="548"/>
      <c r="DJ81" s="548"/>
      <c r="DK81" s="548"/>
      <c r="DL81" s="548"/>
      <c r="DM81" s="548"/>
      <c r="DN81" s="548"/>
      <c r="DO81" s="548"/>
      <c r="DP81" s="548"/>
      <c r="DQ81" s="548"/>
      <c r="DR81" s="548"/>
      <c r="DS81" s="548"/>
      <c r="DT81" s="548"/>
      <c r="DU81" s="548"/>
      <c r="DV81" s="548"/>
      <c r="DW81" s="548"/>
      <c r="DX81" s="548"/>
      <c r="DY81" s="548"/>
      <c r="DZ81" s="548"/>
      <c r="EA81" s="548"/>
      <c r="EB81" s="548"/>
      <c r="EC81" s="548"/>
      <c r="ED81" s="548"/>
      <c r="EE81" s="548"/>
      <c r="EF81" s="548"/>
      <c r="EG81" s="548"/>
      <c r="EH81" s="548"/>
      <c r="EI81" s="548"/>
      <c r="EJ81" s="548"/>
      <c r="EK81" s="548"/>
      <c r="EL81" s="548"/>
      <c r="EM81" s="548"/>
      <c r="EN81" s="548"/>
      <c r="EO81" s="548"/>
      <c r="EP81" s="548"/>
      <c r="EQ81" s="548"/>
      <c r="ER81" s="548"/>
      <c r="ES81" s="548"/>
      <c r="ET81" s="548"/>
      <c r="EU81" s="548"/>
      <c r="EV81" s="548"/>
      <c r="EW81" s="548"/>
      <c r="EX81" s="548"/>
      <c r="EY81" s="548"/>
      <c r="EZ81" s="548"/>
      <c r="FA81" s="548"/>
      <c r="FB81" s="548"/>
      <c r="FC81" s="548"/>
      <c r="FD81" s="548"/>
      <c r="FE81" s="548"/>
      <c r="FF81" s="548"/>
      <c r="FG81" s="548"/>
      <c r="FH81" s="548"/>
      <c r="FI81" s="548"/>
      <c r="FJ81" s="548"/>
      <c r="FK81" s="548"/>
      <c r="FL81" s="548"/>
      <c r="FM81" s="548"/>
      <c r="FN81" s="548"/>
      <c r="FO81" s="548"/>
      <c r="FP81" s="548"/>
      <c r="FQ81" s="548"/>
      <c r="FR81" s="548"/>
      <c r="FS81" s="548"/>
      <c r="FT81" s="548"/>
      <c r="FU81" s="548"/>
      <c r="FV81" s="548"/>
      <c r="FW81" s="548"/>
      <c r="FX81" s="548"/>
      <c r="FY81" s="548"/>
      <c r="FZ81" s="548"/>
      <c r="GA81" s="548"/>
      <c r="GB81" s="548"/>
      <c r="GC81" s="548"/>
      <c r="GD81" s="548"/>
      <c r="GE81" s="548"/>
      <c r="GF81" s="548"/>
      <c r="GG81" s="548"/>
      <c r="GH81" s="548"/>
      <c r="GI81" s="548"/>
      <c r="GJ81" s="548"/>
      <c r="GK81" s="548"/>
      <c r="GL81" s="548"/>
      <c r="GM81" s="548"/>
      <c r="GN81" s="548"/>
      <c r="GO81" s="548"/>
      <c r="GP81" s="548"/>
      <c r="GQ81" s="548"/>
      <c r="GR81" s="548"/>
      <c r="GS81" s="548"/>
      <c r="GT81" s="548"/>
      <c r="GU81" s="548"/>
      <c r="GV81" s="548"/>
      <c r="GW81" s="548"/>
      <c r="GX81" s="548"/>
      <c r="GY81" s="548"/>
      <c r="GZ81" s="548"/>
      <c r="HA81" s="548"/>
      <c r="HB81" s="548"/>
      <c r="HC81" s="548"/>
      <c r="HD81" s="548"/>
      <c r="HE81" s="548"/>
      <c r="HF81" s="548"/>
      <c r="HG81" s="548"/>
      <c r="HH81" s="548"/>
      <c r="HI81" s="548"/>
      <c r="HJ81" s="548"/>
      <c r="HK81" s="548"/>
      <c r="HL81" s="548"/>
      <c r="HM81" s="548"/>
      <c r="HN81" s="548"/>
      <c r="HO81" s="548"/>
      <c r="HP81" s="548"/>
      <c r="HQ81" s="548"/>
      <c r="HR81" s="548"/>
      <c r="HS81" s="548"/>
      <c r="HT81" s="548"/>
      <c r="HU81" s="548"/>
      <c r="HV81" s="548"/>
      <c r="HW81" s="548"/>
      <c r="HX81" s="548"/>
      <c r="HY81" s="548"/>
      <c r="HZ81" s="548"/>
      <c r="IA81" s="548"/>
      <c r="IB81" s="548"/>
      <c r="IC81" s="548"/>
      <c r="ID81" s="548"/>
      <c r="IE81" s="548"/>
    </row>
    <row r="82" spans="1:239" s="556" customFormat="1">
      <c r="A82" s="986">
        <f t="shared" si="4"/>
        <v>14</v>
      </c>
      <c r="B82" s="914" t="s">
        <v>1023</v>
      </c>
      <c r="C82" s="680" t="s">
        <v>1021</v>
      </c>
      <c r="D82" s="680" t="s">
        <v>1022</v>
      </c>
      <c r="E82" s="1069" t="s">
        <v>682</v>
      </c>
      <c r="F82" s="994">
        <v>45384</v>
      </c>
      <c r="G82" s="985" t="s">
        <v>1332</v>
      </c>
      <c r="H82" s="987">
        <v>1136000.07</v>
      </c>
      <c r="I82" s="1301"/>
      <c r="K82" s="548"/>
      <c r="L82" s="548"/>
      <c r="M82" s="548"/>
      <c r="N82" s="548"/>
      <c r="O82" s="548"/>
      <c r="P82" s="548"/>
      <c r="Q82" s="548"/>
      <c r="R82" s="548"/>
      <c r="S82" s="548"/>
      <c r="T82" s="548"/>
      <c r="U82" s="548"/>
      <c r="V82" s="548"/>
      <c r="W82" s="548"/>
      <c r="X82" s="548"/>
      <c r="Y82" s="548"/>
      <c r="Z82" s="548"/>
      <c r="AA82" s="548"/>
      <c r="AB82" s="548"/>
      <c r="AC82" s="548"/>
      <c r="AD82" s="548"/>
      <c r="AE82" s="548"/>
      <c r="AF82" s="548"/>
      <c r="AG82" s="548"/>
      <c r="AH82" s="548"/>
      <c r="AI82" s="548"/>
      <c r="AJ82" s="548"/>
      <c r="AK82" s="548"/>
      <c r="AL82" s="548"/>
      <c r="AM82" s="548"/>
      <c r="AN82" s="548"/>
      <c r="AO82" s="548"/>
      <c r="AP82" s="548"/>
      <c r="AQ82" s="548"/>
      <c r="AR82" s="548"/>
      <c r="AS82" s="548"/>
      <c r="AT82" s="548"/>
      <c r="AU82" s="548"/>
      <c r="AV82" s="548"/>
      <c r="AW82" s="548"/>
      <c r="AX82" s="548"/>
      <c r="AY82" s="548"/>
      <c r="AZ82" s="548"/>
      <c r="BA82" s="548"/>
      <c r="BB82" s="548"/>
      <c r="BC82" s="548"/>
      <c r="BD82" s="548"/>
      <c r="BE82" s="548"/>
      <c r="BF82" s="548"/>
      <c r="BG82" s="548"/>
      <c r="BH82" s="548"/>
      <c r="BI82" s="548"/>
      <c r="BJ82" s="548"/>
      <c r="BK82" s="548"/>
      <c r="BL82" s="548"/>
      <c r="BM82" s="548"/>
      <c r="BN82" s="548"/>
      <c r="BO82" s="548"/>
      <c r="BP82" s="548"/>
      <c r="BQ82" s="548"/>
      <c r="BR82" s="548"/>
      <c r="BS82" s="548"/>
      <c r="BT82" s="548"/>
      <c r="BU82" s="548"/>
      <c r="BV82" s="548"/>
      <c r="BW82" s="548"/>
      <c r="BX82" s="548"/>
      <c r="BY82" s="548"/>
      <c r="BZ82" s="548"/>
      <c r="CA82" s="548"/>
      <c r="CB82" s="548"/>
      <c r="CC82" s="548"/>
      <c r="CD82" s="548"/>
      <c r="CE82" s="548"/>
      <c r="CF82" s="548"/>
      <c r="CG82" s="548"/>
      <c r="CH82" s="548"/>
      <c r="CI82" s="548"/>
      <c r="CJ82" s="548"/>
      <c r="CK82" s="548"/>
      <c r="CL82" s="548"/>
      <c r="CM82" s="548"/>
      <c r="CN82" s="548"/>
      <c r="CO82" s="548"/>
      <c r="CP82" s="548"/>
      <c r="CQ82" s="548"/>
      <c r="CR82" s="548"/>
      <c r="CS82" s="548"/>
      <c r="CT82" s="548"/>
      <c r="CU82" s="548"/>
      <c r="CV82" s="548"/>
      <c r="CW82" s="548"/>
      <c r="CX82" s="548"/>
      <c r="CY82" s="548"/>
      <c r="CZ82" s="548"/>
      <c r="DA82" s="548"/>
      <c r="DB82" s="548"/>
      <c r="DC82" s="548"/>
      <c r="DD82" s="548"/>
      <c r="DE82" s="548"/>
      <c r="DF82" s="548"/>
      <c r="DG82" s="548"/>
      <c r="DH82" s="548"/>
      <c r="DI82" s="548"/>
      <c r="DJ82" s="548"/>
      <c r="DK82" s="548"/>
      <c r="DL82" s="548"/>
      <c r="DM82" s="548"/>
      <c r="DN82" s="548"/>
      <c r="DO82" s="548"/>
      <c r="DP82" s="548"/>
      <c r="DQ82" s="548"/>
      <c r="DR82" s="548"/>
      <c r="DS82" s="548"/>
      <c r="DT82" s="548"/>
      <c r="DU82" s="548"/>
      <c r="DV82" s="548"/>
      <c r="DW82" s="548"/>
      <c r="DX82" s="548"/>
      <c r="DY82" s="548"/>
      <c r="DZ82" s="548"/>
      <c r="EA82" s="548"/>
      <c r="EB82" s="548"/>
      <c r="EC82" s="548"/>
      <c r="ED82" s="548"/>
      <c r="EE82" s="548"/>
      <c r="EF82" s="548"/>
      <c r="EG82" s="548"/>
      <c r="EH82" s="548"/>
      <c r="EI82" s="548"/>
      <c r="EJ82" s="548"/>
      <c r="EK82" s="548"/>
      <c r="EL82" s="548"/>
      <c r="EM82" s="548"/>
      <c r="EN82" s="548"/>
      <c r="EO82" s="548"/>
      <c r="EP82" s="548"/>
      <c r="EQ82" s="548"/>
      <c r="ER82" s="548"/>
      <c r="ES82" s="548"/>
      <c r="ET82" s="548"/>
      <c r="EU82" s="548"/>
      <c r="EV82" s="548"/>
      <c r="EW82" s="548"/>
      <c r="EX82" s="548"/>
      <c r="EY82" s="548"/>
      <c r="EZ82" s="548"/>
      <c r="FA82" s="548"/>
      <c r="FB82" s="548"/>
      <c r="FC82" s="548"/>
      <c r="FD82" s="548"/>
      <c r="FE82" s="548"/>
      <c r="FF82" s="548"/>
      <c r="FG82" s="548"/>
      <c r="FH82" s="548"/>
      <c r="FI82" s="548"/>
      <c r="FJ82" s="548"/>
      <c r="FK82" s="548"/>
      <c r="FL82" s="548"/>
      <c r="FM82" s="548"/>
      <c r="FN82" s="548"/>
      <c r="FO82" s="548"/>
      <c r="FP82" s="548"/>
      <c r="FQ82" s="548"/>
      <c r="FR82" s="548"/>
      <c r="FS82" s="548"/>
      <c r="FT82" s="548"/>
      <c r="FU82" s="548"/>
      <c r="FV82" s="548"/>
      <c r="FW82" s="548"/>
      <c r="FX82" s="548"/>
      <c r="FY82" s="548"/>
      <c r="FZ82" s="548"/>
      <c r="GA82" s="548"/>
      <c r="GB82" s="548"/>
      <c r="GC82" s="548"/>
      <c r="GD82" s="548"/>
      <c r="GE82" s="548"/>
      <c r="GF82" s="548"/>
      <c r="GG82" s="548"/>
      <c r="GH82" s="548"/>
      <c r="GI82" s="548"/>
      <c r="GJ82" s="548"/>
      <c r="GK82" s="548"/>
      <c r="GL82" s="548"/>
      <c r="GM82" s="548"/>
      <c r="GN82" s="548"/>
      <c r="GO82" s="548"/>
      <c r="GP82" s="548"/>
      <c r="GQ82" s="548"/>
      <c r="GR82" s="548"/>
      <c r="GS82" s="548"/>
      <c r="GT82" s="548"/>
      <c r="GU82" s="548"/>
      <c r="GV82" s="548"/>
      <c r="GW82" s="548"/>
      <c r="GX82" s="548"/>
      <c r="GY82" s="548"/>
      <c r="GZ82" s="548"/>
      <c r="HA82" s="548"/>
      <c r="HB82" s="548"/>
      <c r="HC82" s="548"/>
      <c r="HD82" s="548"/>
      <c r="HE82" s="548"/>
      <c r="HF82" s="548"/>
      <c r="HG82" s="548"/>
      <c r="HH82" s="548"/>
      <c r="HI82" s="548"/>
      <c r="HJ82" s="548"/>
      <c r="HK82" s="548"/>
      <c r="HL82" s="548"/>
      <c r="HM82" s="548"/>
      <c r="HN82" s="548"/>
      <c r="HO82" s="548"/>
      <c r="HP82" s="548"/>
      <c r="HQ82" s="548"/>
      <c r="HR82" s="548"/>
      <c r="HS82" s="548"/>
      <c r="HT82" s="548"/>
      <c r="HU82" s="548"/>
      <c r="HV82" s="548"/>
      <c r="HW82" s="548"/>
      <c r="HX82" s="548"/>
      <c r="HY82" s="548"/>
      <c r="HZ82" s="548"/>
      <c r="IA82" s="548"/>
      <c r="IB82" s="548"/>
      <c r="IC82" s="548"/>
      <c r="ID82" s="548"/>
      <c r="IE82" s="548"/>
    </row>
    <row r="83" spans="1:239" s="556" customFormat="1">
      <c r="A83" s="986">
        <f t="shared" si="4"/>
        <v>15</v>
      </c>
      <c r="B83" s="914" t="s">
        <v>1023</v>
      </c>
      <c r="C83" s="680" t="s">
        <v>1021</v>
      </c>
      <c r="D83" s="680" t="s">
        <v>1022</v>
      </c>
      <c r="E83" s="1069" t="s">
        <v>682</v>
      </c>
      <c r="F83" s="994">
        <v>45384</v>
      </c>
      <c r="G83" s="985" t="s">
        <v>1333</v>
      </c>
      <c r="H83" s="987">
        <v>1002772</v>
      </c>
      <c r="I83" s="1301"/>
      <c r="K83" s="548"/>
      <c r="L83" s="548"/>
      <c r="M83" s="548"/>
      <c r="N83" s="548"/>
      <c r="O83" s="548"/>
      <c r="P83" s="548"/>
      <c r="Q83" s="548"/>
      <c r="R83" s="548"/>
      <c r="S83" s="548"/>
      <c r="T83" s="548"/>
      <c r="U83" s="548"/>
      <c r="V83" s="548"/>
      <c r="W83" s="548"/>
      <c r="X83" s="548"/>
      <c r="Y83" s="548"/>
      <c r="Z83" s="548"/>
      <c r="AA83" s="548"/>
      <c r="AB83" s="548"/>
      <c r="AC83" s="548"/>
      <c r="AD83" s="548"/>
      <c r="AE83" s="548"/>
      <c r="AF83" s="548"/>
      <c r="AG83" s="548"/>
      <c r="AH83" s="548"/>
      <c r="AI83" s="548"/>
      <c r="AJ83" s="548"/>
      <c r="AK83" s="548"/>
      <c r="AL83" s="548"/>
      <c r="AM83" s="548"/>
      <c r="AN83" s="548"/>
      <c r="AO83" s="548"/>
      <c r="AP83" s="548"/>
      <c r="AQ83" s="548"/>
      <c r="AR83" s="548"/>
      <c r="AS83" s="548"/>
      <c r="AT83" s="548"/>
      <c r="AU83" s="548"/>
      <c r="AV83" s="548"/>
      <c r="AW83" s="548"/>
      <c r="AX83" s="548"/>
      <c r="AY83" s="548"/>
      <c r="AZ83" s="548"/>
      <c r="BA83" s="548"/>
      <c r="BB83" s="548"/>
      <c r="BC83" s="548"/>
      <c r="BD83" s="548"/>
      <c r="BE83" s="548"/>
      <c r="BF83" s="548"/>
      <c r="BG83" s="548"/>
      <c r="BH83" s="548"/>
      <c r="BI83" s="548"/>
      <c r="BJ83" s="548"/>
      <c r="BK83" s="548"/>
      <c r="BL83" s="548"/>
      <c r="BM83" s="548"/>
      <c r="BN83" s="548"/>
      <c r="BO83" s="548"/>
      <c r="BP83" s="548"/>
      <c r="BQ83" s="548"/>
      <c r="BR83" s="548"/>
      <c r="BS83" s="548"/>
      <c r="BT83" s="548"/>
      <c r="BU83" s="548"/>
      <c r="BV83" s="548"/>
      <c r="BW83" s="548"/>
      <c r="BX83" s="548"/>
      <c r="BY83" s="548"/>
      <c r="BZ83" s="548"/>
      <c r="CA83" s="548"/>
      <c r="CB83" s="548"/>
      <c r="CC83" s="548"/>
      <c r="CD83" s="548"/>
      <c r="CE83" s="548"/>
      <c r="CF83" s="548"/>
      <c r="CG83" s="548"/>
      <c r="CH83" s="548"/>
      <c r="CI83" s="548"/>
      <c r="CJ83" s="548"/>
      <c r="CK83" s="548"/>
      <c r="CL83" s="548"/>
      <c r="CM83" s="548"/>
      <c r="CN83" s="548"/>
      <c r="CO83" s="548"/>
      <c r="CP83" s="548"/>
      <c r="CQ83" s="548"/>
      <c r="CR83" s="548"/>
      <c r="CS83" s="548"/>
      <c r="CT83" s="548"/>
      <c r="CU83" s="548"/>
      <c r="CV83" s="548"/>
      <c r="CW83" s="548"/>
      <c r="CX83" s="548"/>
      <c r="CY83" s="548"/>
      <c r="CZ83" s="548"/>
      <c r="DA83" s="548"/>
      <c r="DB83" s="548"/>
      <c r="DC83" s="548"/>
      <c r="DD83" s="548"/>
      <c r="DE83" s="548"/>
      <c r="DF83" s="548"/>
      <c r="DG83" s="548"/>
      <c r="DH83" s="548"/>
      <c r="DI83" s="548"/>
      <c r="DJ83" s="548"/>
      <c r="DK83" s="548"/>
      <c r="DL83" s="548"/>
      <c r="DM83" s="548"/>
      <c r="DN83" s="548"/>
      <c r="DO83" s="548"/>
      <c r="DP83" s="548"/>
      <c r="DQ83" s="548"/>
      <c r="DR83" s="548"/>
      <c r="DS83" s="548"/>
      <c r="DT83" s="548"/>
      <c r="DU83" s="548"/>
      <c r="DV83" s="548"/>
      <c r="DW83" s="548"/>
      <c r="DX83" s="548"/>
      <c r="DY83" s="548"/>
      <c r="DZ83" s="548"/>
      <c r="EA83" s="548"/>
      <c r="EB83" s="548"/>
      <c r="EC83" s="548"/>
      <c r="ED83" s="548"/>
      <c r="EE83" s="548"/>
      <c r="EF83" s="548"/>
      <c r="EG83" s="548"/>
      <c r="EH83" s="548"/>
      <c r="EI83" s="548"/>
      <c r="EJ83" s="548"/>
      <c r="EK83" s="548"/>
      <c r="EL83" s="548"/>
      <c r="EM83" s="548"/>
      <c r="EN83" s="548"/>
      <c r="EO83" s="548"/>
      <c r="EP83" s="548"/>
      <c r="EQ83" s="548"/>
      <c r="ER83" s="548"/>
      <c r="ES83" s="548"/>
      <c r="ET83" s="548"/>
      <c r="EU83" s="548"/>
      <c r="EV83" s="548"/>
      <c r="EW83" s="548"/>
      <c r="EX83" s="548"/>
      <c r="EY83" s="548"/>
      <c r="EZ83" s="548"/>
      <c r="FA83" s="548"/>
      <c r="FB83" s="548"/>
      <c r="FC83" s="548"/>
      <c r="FD83" s="548"/>
      <c r="FE83" s="548"/>
      <c r="FF83" s="548"/>
      <c r="FG83" s="548"/>
      <c r="FH83" s="548"/>
      <c r="FI83" s="548"/>
      <c r="FJ83" s="548"/>
      <c r="FK83" s="548"/>
      <c r="FL83" s="548"/>
      <c r="FM83" s="548"/>
      <c r="FN83" s="548"/>
      <c r="FO83" s="548"/>
      <c r="FP83" s="548"/>
      <c r="FQ83" s="548"/>
      <c r="FR83" s="548"/>
      <c r="FS83" s="548"/>
      <c r="FT83" s="548"/>
      <c r="FU83" s="548"/>
      <c r="FV83" s="548"/>
      <c r="FW83" s="548"/>
      <c r="FX83" s="548"/>
      <c r="FY83" s="548"/>
      <c r="FZ83" s="548"/>
      <c r="GA83" s="548"/>
      <c r="GB83" s="548"/>
      <c r="GC83" s="548"/>
      <c r="GD83" s="548"/>
      <c r="GE83" s="548"/>
      <c r="GF83" s="548"/>
      <c r="GG83" s="548"/>
      <c r="GH83" s="548"/>
      <c r="GI83" s="548"/>
      <c r="GJ83" s="548"/>
      <c r="GK83" s="548"/>
      <c r="GL83" s="548"/>
      <c r="GM83" s="548"/>
      <c r="GN83" s="548"/>
      <c r="GO83" s="548"/>
      <c r="GP83" s="548"/>
      <c r="GQ83" s="548"/>
      <c r="GR83" s="548"/>
      <c r="GS83" s="548"/>
      <c r="GT83" s="548"/>
      <c r="GU83" s="548"/>
      <c r="GV83" s="548"/>
      <c r="GW83" s="548"/>
      <c r="GX83" s="548"/>
      <c r="GY83" s="548"/>
      <c r="GZ83" s="548"/>
      <c r="HA83" s="548"/>
      <c r="HB83" s="548"/>
      <c r="HC83" s="548"/>
      <c r="HD83" s="548"/>
      <c r="HE83" s="548"/>
      <c r="HF83" s="548"/>
      <c r="HG83" s="548"/>
      <c r="HH83" s="548"/>
      <c r="HI83" s="548"/>
      <c r="HJ83" s="548"/>
      <c r="HK83" s="548"/>
      <c r="HL83" s="548"/>
      <c r="HM83" s="548"/>
      <c r="HN83" s="548"/>
      <c r="HO83" s="548"/>
      <c r="HP83" s="548"/>
      <c r="HQ83" s="548"/>
      <c r="HR83" s="548"/>
      <c r="HS83" s="548"/>
      <c r="HT83" s="548"/>
      <c r="HU83" s="548"/>
      <c r="HV83" s="548"/>
      <c r="HW83" s="548"/>
      <c r="HX83" s="548"/>
      <c r="HY83" s="548"/>
      <c r="HZ83" s="548"/>
      <c r="IA83" s="548"/>
      <c r="IB83" s="548"/>
      <c r="IC83" s="548"/>
      <c r="ID83" s="548"/>
      <c r="IE83" s="548"/>
    </row>
    <row r="84" spans="1:239" s="556" customFormat="1">
      <c r="A84" s="986">
        <f t="shared" si="4"/>
        <v>16</v>
      </c>
      <c r="B84" s="914" t="s">
        <v>1023</v>
      </c>
      <c r="C84" s="680" t="s">
        <v>1021</v>
      </c>
      <c r="D84" s="680" t="s">
        <v>1022</v>
      </c>
      <c r="E84" s="1069" t="s">
        <v>682</v>
      </c>
      <c r="F84" s="994">
        <v>45385</v>
      </c>
      <c r="G84" s="985" t="s">
        <v>1334</v>
      </c>
      <c r="H84" s="987">
        <v>8184004.2400000002</v>
      </c>
      <c r="I84" s="1301"/>
      <c r="K84" s="548"/>
      <c r="L84" s="548"/>
      <c r="M84" s="548"/>
      <c r="N84" s="548"/>
      <c r="O84" s="548"/>
      <c r="P84" s="548"/>
      <c r="Q84" s="548"/>
      <c r="R84" s="548"/>
      <c r="S84" s="548"/>
      <c r="T84" s="548"/>
      <c r="U84" s="548"/>
      <c r="V84" s="548"/>
      <c r="W84" s="548"/>
      <c r="X84" s="548"/>
      <c r="Y84" s="548"/>
      <c r="Z84" s="548"/>
      <c r="AA84" s="548"/>
      <c r="AB84" s="548"/>
      <c r="AC84" s="548"/>
      <c r="AD84" s="548"/>
      <c r="AE84" s="548"/>
      <c r="AF84" s="548"/>
      <c r="AG84" s="548"/>
      <c r="AH84" s="548"/>
      <c r="AI84" s="548"/>
      <c r="AJ84" s="548"/>
      <c r="AK84" s="548"/>
      <c r="AL84" s="548"/>
      <c r="AM84" s="548"/>
      <c r="AN84" s="548"/>
      <c r="AO84" s="548"/>
      <c r="AP84" s="548"/>
      <c r="AQ84" s="548"/>
      <c r="AR84" s="548"/>
      <c r="AS84" s="548"/>
      <c r="AT84" s="548"/>
      <c r="AU84" s="548"/>
      <c r="AV84" s="548"/>
      <c r="AW84" s="548"/>
      <c r="AX84" s="548"/>
      <c r="AY84" s="548"/>
      <c r="AZ84" s="548"/>
      <c r="BA84" s="548"/>
      <c r="BB84" s="548"/>
      <c r="BC84" s="548"/>
      <c r="BD84" s="548"/>
      <c r="BE84" s="548"/>
      <c r="BF84" s="548"/>
      <c r="BG84" s="548"/>
      <c r="BH84" s="548"/>
      <c r="BI84" s="548"/>
      <c r="BJ84" s="548"/>
      <c r="BK84" s="548"/>
      <c r="BL84" s="548"/>
      <c r="BM84" s="548"/>
      <c r="BN84" s="548"/>
      <c r="BO84" s="548"/>
      <c r="BP84" s="548"/>
      <c r="BQ84" s="548"/>
      <c r="BR84" s="548"/>
      <c r="BS84" s="548"/>
      <c r="BT84" s="548"/>
      <c r="BU84" s="548"/>
      <c r="BV84" s="548"/>
      <c r="BW84" s="548"/>
      <c r="BX84" s="548"/>
      <c r="BY84" s="548"/>
      <c r="BZ84" s="548"/>
      <c r="CA84" s="548"/>
      <c r="CB84" s="548"/>
      <c r="CC84" s="548"/>
      <c r="CD84" s="548"/>
      <c r="CE84" s="548"/>
      <c r="CF84" s="548"/>
      <c r="CG84" s="548"/>
      <c r="CH84" s="548"/>
      <c r="CI84" s="548"/>
      <c r="CJ84" s="548"/>
      <c r="CK84" s="548"/>
      <c r="CL84" s="548"/>
      <c r="CM84" s="548"/>
      <c r="CN84" s="548"/>
      <c r="CO84" s="548"/>
      <c r="CP84" s="548"/>
      <c r="CQ84" s="548"/>
      <c r="CR84" s="548"/>
      <c r="CS84" s="548"/>
      <c r="CT84" s="548"/>
      <c r="CU84" s="548"/>
      <c r="CV84" s="548"/>
      <c r="CW84" s="548"/>
      <c r="CX84" s="548"/>
      <c r="CY84" s="548"/>
      <c r="CZ84" s="548"/>
      <c r="DA84" s="548"/>
      <c r="DB84" s="548"/>
      <c r="DC84" s="548"/>
      <c r="DD84" s="548"/>
      <c r="DE84" s="548"/>
      <c r="DF84" s="548"/>
      <c r="DG84" s="548"/>
      <c r="DH84" s="548"/>
      <c r="DI84" s="548"/>
      <c r="DJ84" s="548"/>
      <c r="DK84" s="548"/>
      <c r="DL84" s="548"/>
      <c r="DM84" s="548"/>
      <c r="DN84" s="548"/>
      <c r="DO84" s="548"/>
      <c r="DP84" s="548"/>
      <c r="DQ84" s="548"/>
      <c r="DR84" s="548"/>
      <c r="DS84" s="548"/>
      <c r="DT84" s="548"/>
      <c r="DU84" s="548"/>
      <c r="DV84" s="548"/>
      <c r="DW84" s="548"/>
      <c r="DX84" s="548"/>
      <c r="DY84" s="548"/>
      <c r="DZ84" s="548"/>
      <c r="EA84" s="548"/>
      <c r="EB84" s="548"/>
      <c r="EC84" s="548"/>
      <c r="ED84" s="548"/>
      <c r="EE84" s="548"/>
      <c r="EF84" s="548"/>
      <c r="EG84" s="548"/>
      <c r="EH84" s="548"/>
      <c r="EI84" s="548"/>
      <c r="EJ84" s="548"/>
      <c r="EK84" s="548"/>
      <c r="EL84" s="548"/>
      <c r="EM84" s="548"/>
      <c r="EN84" s="548"/>
      <c r="EO84" s="548"/>
      <c r="EP84" s="548"/>
      <c r="EQ84" s="548"/>
      <c r="ER84" s="548"/>
      <c r="ES84" s="548"/>
      <c r="ET84" s="548"/>
      <c r="EU84" s="548"/>
      <c r="EV84" s="548"/>
      <c r="EW84" s="548"/>
      <c r="EX84" s="548"/>
      <c r="EY84" s="548"/>
      <c r="EZ84" s="548"/>
      <c r="FA84" s="548"/>
      <c r="FB84" s="548"/>
      <c r="FC84" s="548"/>
      <c r="FD84" s="548"/>
      <c r="FE84" s="548"/>
      <c r="FF84" s="548"/>
      <c r="FG84" s="548"/>
      <c r="FH84" s="548"/>
      <c r="FI84" s="548"/>
      <c r="FJ84" s="548"/>
      <c r="FK84" s="548"/>
      <c r="FL84" s="548"/>
      <c r="FM84" s="548"/>
      <c r="FN84" s="548"/>
      <c r="FO84" s="548"/>
      <c r="FP84" s="548"/>
      <c r="FQ84" s="548"/>
      <c r="FR84" s="548"/>
      <c r="FS84" s="548"/>
      <c r="FT84" s="548"/>
      <c r="FU84" s="548"/>
      <c r="FV84" s="548"/>
      <c r="FW84" s="548"/>
      <c r="FX84" s="548"/>
      <c r="FY84" s="548"/>
      <c r="FZ84" s="548"/>
      <c r="GA84" s="548"/>
      <c r="GB84" s="548"/>
      <c r="GC84" s="548"/>
      <c r="GD84" s="548"/>
      <c r="GE84" s="548"/>
      <c r="GF84" s="548"/>
      <c r="GG84" s="548"/>
      <c r="GH84" s="548"/>
      <c r="GI84" s="548"/>
      <c r="GJ84" s="548"/>
      <c r="GK84" s="548"/>
      <c r="GL84" s="548"/>
      <c r="GM84" s="548"/>
      <c r="GN84" s="548"/>
      <c r="GO84" s="548"/>
      <c r="GP84" s="548"/>
      <c r="GQ84" s="548"/>
      <c r="GR84" s="548"/>
      <c r="GS84" s="548"/>
      <c r="GT84" s="548"/>
      <c r="GU84" s="548"/>
      <c r="GV84" s="548"/>
      <c r="GW84" s="548"/>
      <c r="GX84" s="548"/>
      <c r="GY84" s="548"/>
      <c r="GZ84" s="548"/>
      <c r="HA84" s="548"/>
      <c r="HB84" s="548"/>
      <c r="HC84" s="548"/>
      <c r="HD84" s="548"/>
      <c r="HE84" s="548"/>
      <c r="HF84" s="548"/>
      <c r="HG84" s="548"/>
      <c r="HH84" s="548"/>
      <c r="HI84" s="548"/>
      <c r="HJ84" s="548"/>
      <c r="HK84" s="548"/>
      <c r="HL84" s="548"/>
      <c r="HM84" s="548"/>
      <c r="HN84" s="548"/>
      <c r="HO84" s="548"/>
      <c r="HP84" s="548"/>
      <c r="HQ84" s="548"/>
      <c r="HR84" s="548"/>
      <c r="HS84" s="548"/>
      <c r="HT84" s="548"/>
      <c r="HU84" s="548"/>
      <c r="HV84" s="548"/>
      <c r="HW84" s="548"/>
      <c r="HX84" s="548"/>
      <c r="HY84" s="548"/>
      <c r="HZ84" s="548"/>
      <c r="IA84" s="548"/>
      <c r="IB84" s="548"/>
      <c r="IC84" s="548"/>
      <c r="ID84" s="548"/>
      <c r="IE84" s="548"/>
    </row>
    <row r="85" spans="1:239" s="556" customFormat="1">
      <c r="A85" s="986">
        <f t="shared" si="4"/>
        <v>17</v>
      </c>
      <c r="B85" s="914" t="s">
        <v>1023</v>
      </c>
      <c r="C85" s="680" t="s">
        <v>1021</v>
      </c>
      <c r="D85" s="680" t="s">
        <v>1022</v>
      </c>
      <c r="E85" s="1069" t="s">
        <v>682</v>
      </c>
      <c r="F85" s="994">
        <v>45385</v>
      </c>
      <c r="G85" s="985" t="s">
        <v>1334</v>
      </c>
      <c r="H85" s="987">
        <v>4072801.59</v>
      </c>
      <c r="I85" s="1301"/>
      <c r="K85" s="548"/>
      <c r="L85" s="548"/>
      <c r="M85" s="548"/>
      <c r="N85" s="548"/>
      <c r="O85" s="548"/>
      <c r="P85" s="548"/>
      <c r="Q85" s="548"/>
      <c r="R85" s="548"/>
      <c r="S85" s="548"/>
      <c r="T85" s="548"/>
      <c r="U85" s="548"/>
      <c r="V85" s="548"/>
      <c r="W85" s="548"/>
      <c r="X85" s="548"/>
      <c r="Y85" s="548"/>
      <c r="Z85" s="548"/>
      <c r="AA85" s="548"/>
      <c r="AB85" s="548"/>
      <c r="AC85" s="548"/>
      <c r="AD85" s="548"/>
      <c r="AE85" s="548"/>
      <c r="AF85" s="548"/>
      <c r="AG85" s="548"/>
      <c r="AH85" s="548"/>
      <c r="AI85" s="548"/>
      <c r="AJ85" s="548"/>
      <c r="AK85" s="548"/>
      <c r="AL85" s="548"/>
      <c r="AM85" s="548"/>
      <c r="AN85" s="548"/>
      <c r="AO85" s="548"/>
      <c r="AP85" s="548"/>
      <c r="AQ85" s="548"/>
      <c r="AR85" s="548"/>
      <c r="AS85" s="548"/>
      <c r="AT85" s="548"/>
      <c r="AU85" s="548"/>
      <c r="AV85" s="548"/>
      <c r="AW85" s="548"/>
      <c r="AX85" s="548"/>
      <c r="AY85" s="548"/>
      <c r="AZ85" s="548"/>
      <c r="BA85" s="548"/>
      <c r="BB85" s="548"/>
      <c r="BC85" s="548"/>
      <c r="BD85" s="548"/>
      <c r="BE85" s="548"/>
      <c r="BF85" s="548"/>
      <c r="BG85" s="548"/>
      <c r="BH85" s="548"/>
      <c r="BI85" s="548"/>
      <c r="BJ85" s="548"/>
      <c r="BK85" s="548"/>
      <c r="BL85" s="548"/>
      <c r="BM85" s="548"/>
      <c r="BN85" s="548"/>
      <c r="BO85" s="548"/>
      <c r="BP85" s="548"/>
      <c r="BQ85" s="548"/>
      <c r="BR85" s="548"/>
      <c r="BS85" s="548"/>
      <c r="BT85" s="548"/>
      <c r="BU85" s="548"/>
      <c r="BV85" s="548"/>
      <c r="BW85" s="548"/>
      <c r="BX85" s="548"/>
      <c r="BY85" s="548"/>
      <c r="BZ85" s="548"/>
      <c r="CA85" s="548"/>
      <c r="CB85" s="548"/>
      <c r="CC85" s="548"/>
      <c r="CD85" s="548"/>
      <c r="CE85" s="548"/>
      <c r="CF85" s="548"/>
      <c r="CG85" s="548"/>
      <c r="CH85" s="548"/>
      <c r="CI85" s="548"/>
      <c r="CJ85" s="548"/>
      <c r="CK85" s="548"/>
      <c r="CL85" s="548"/>
      <c r="CM85" s="548"/>
      <c r="CN85" s="548"/>
      <c r="CO85" s="548"/>
      <c r="CP85" s="548"/>
      <c r="CQ85" s="548"/>
      <c r="CR85" s="548"/>
      <c r="CS85" s="548"/>
      <c r="CT85" s="548"/>
      <c r="CU85" s="548"/>
      <c r="CV85" s="548"/>
      <c r="CW85" s="548"/>
      <c r="CX85" s="548"/>
      <c r="CY85" s="548"/>
      <c r="CZ85" s="548"/>
      <c r="DA85" s="548"/>
      <c r="DB85" s="548"/>
      <c r="DC85" s="548"/>
      <c r="DD85" s="548"/>
      <c r="DE85" s="548"/>
      <c r="DF85" s="548"/>
      <c r="DG85" s="548"/>
      <c r="DH85" s="548"/>
      <c r="DI85" s="548"/>
      <c r="DJ85" s="548"/>
      <c r="DK85" s="548"/>
      <c r="DL85" s="548"/>
      <c r="DM85" s="548"/>
      <c r="DN85" s="548"/>
      <c r="DO85" s="548"/>
      <c r="DP85" s="548"/>
      <c r="DQ85" s="548"/>
      <c r="DR85" s="548"/>
      <c r="DS85" s="548"/>
      <c r="DT85" s="548"/>
      <c r="DU85" s="548"/>
      <c r="DV85" s="548"/>
      <c r="DW85" s="548"/>
      <c r="DX85" s="548"/>
      <c r="DY85" s="548"/>
      <c r="DZ85" s="548"/>
      <c r="EA85" s="548"/>
      <c r="EB85" s="548"/>
      <c r="EC85" s="548"/>
      <c r="ED85" s="548"/>
      <c r="EE85" s="548"/>
      <c r="EF85" s="548"/>
      <c r="EG85" s="548"/>
      <c r="EH85" s="548"/>
      <c r="EI85" s="548"/>
      <c r="EJ85" s="548"/>
      <c r="EK85" s="548"/>
      <c r="EL85" s="548"/>
      <c r="EM85" s="548"/>
      <c r="EN85" s="548"/>
      <c r="EO85" s="548"/>
      <c r="EP85" s="548"/>
      <c r="EQ85" s="548"/>
      <c r="ER85" s="548"/>
      <c r="ES85" s="548"/>
      <c r="ET85" s="548"/>
      <c r="EU85" s="548"/>
      <c r="EV85" s="548"/>
      <c r="EW85" s="548"/>
      <c r="EX85" s="548"/>
      <c r="EY85" s="548"/>
      <c r="EZ85" s="548"/>
      <c r="FA85" s="548"/>
      <c r="FB85" s="548"/>
      <c r="FC85" s="548"/>
      <c r="FD85" s="548"/>
      <c r="FE85" s="548"/>
      <c r="FF85" s="548"/>
      <c r="FG85" s="548"/>
      <c r="FH85" s="548"/>
      <c r="FI85" s="548"/>
      <c r="FJ85" s="548"/>
      <c r="FK85" s="548"/>
      <c r="FL85" s="548"/>
      <c r="FM85" s="548"/>
      <c r="FN85" s="548"/>
      <c r="FO85" s="548"/>
      <c r="FP85" s="548"/>
      <c r="FQ85" s="548"/>
      <c r="FR85" s="548"/>
      <c r="FS85" s="548"/>
      <c r="FT85" s="548"/>
      <c r="FU85" s="548"/>
      <c r="FV85" s="548"/>
      <c r="FW85" s="548"/>
      <c r="FX85" s="548"/>
      <c r="FY85" s="548"/>
      <c r="FZ85" s="548"/>
      <c r="GA85" s="548"/>
      <c r="GB85" s="548"/>
      <c r="GC85" s="548"/>
      <c r="GD85" s="548"/>
      <c r="GE85" s="548"/>
      <c r="GF85" s="548"/>
      <c r="GG85" s="548"/>
      <c r="GH85" s="548"/>
      <c r="GI85" s="548"/>
      <c r="GJ85" s="548"/>
      <c r="GK85" s="548"/>
      <c r="GL85" s="548"/>
      <c r="GM85" s="548"/>
      <c r="GN85" s="548"/>
      <c r="GO85" s="548"/>
      <c r="GP85" s="548"/>
      <c r="GQ85" s="548"/>
      <c r="GR85" s="548"/>
      <c r="GS85" s="548"/>
      <c r="GT85" s="548"/>
      <c r="GU85" s="548"/>
      <c r="GV85" s="548"/>
      <c r="GW85" s="548"/>
      <c r="GX85" s="548"/>
      <c r="GY85" s="548"/>
      <c r="GZ85" s="548"/>
      <c r="HA85" s="548"/>
      <c r="HB85" s="548"/>
      <c r="HC85" s="548"/>
      <c r="HD85" s="548"/>
      <c r="HE85" s="548"/>
      <c r="HF85" s="548"/>
      <c r="HG85" s="548"/>
      <c r="HH85" s="548"/>
      <c r="HI85" s="548"/>
      <c r="HJ85" s="548"/>
      <c r="HK85" s="548"/>
      <c r="HL85" s="548"/>
      <c r="HM85" s="548"/>
      <c r="HN85" s="548"/>
      <c r="HO85" s="548"/>
      <c r="HP85" s="548"/>
      <c r="HQ85" s="548"/>
      <c r="HR85" s="548"/>
      <c r="HS85" s="548"/>
      <c r="HT85" s="548"/>
      <c r="HU85" s="548"/>
      <c r="HV85" s="548"/>
      <c r="HW85" s="548"/>
      <c r="HX85" s="548"/>
      <c r="HY85" s="548"/>
      <c r="HZ85" s="548"/>
      <c r="IA85" s="548"/>
      <c r="IB85" s="548"/>
      <c r="IC85" s="548"/>
      <c r="ID85" s="548"/>
      <c r="IE85" s="548"/>
    </row>
    <row r="86" spans="1:239" s="556" customFormat="1">
      <c r="A86" s="986">
        <f t="shared" si="4"/>
        <v>18</v>
      </c>
      <c r="B86" s="914" t="s">
        <v>1023</v>
      </c>
      <c r="C86" s="680" t="s">
        <v>1021</v>
      </c>
      <c r="D86" s="680" t="s">
        <v>1022</v>
      </c>
      <c r="E86" s="1069" t="s">
        <v>682</v>
      </c>
      <c r="F86" s="994">
        <v>45385</v>
      </c>
      <c r="G86" s="985" t="s">
        <v>1335</v>
      </c>
      <c r="H86" s="987">
        <v>1049447</v>
      </c>
      <c r="I86" s="1301"/>
      <c r="K86" s="548"/>
      <c r="L86" s="548"/>
      <c r="M86" s="548"/>
      <c r="N86" s="548"/>
      <c r="O86" s="548"/>
      <c r="P86" s="548"/>
      <c r="Q86" s="548"/>
      <c r="R86" s="548"/>
      <c r="S86" s="548"/>
      <c r="T86" s="548"/>
      <c r="U86" s="548"/>
      <c r="V86" s="548"/>
      <c r="W86" s="548"/>
      <c r="X86" s="548"/>
      <c r="Y86" s="548"/>
      <c r="Z86" s="548"/>
      <c r="AA86" s="548"/>
      <c r="AB86" s="548"/>
      <c r="AC86" s="548"/>
      <c r="AD86" s="548"/>
      <c r="AE86" s="548"/>
      <c r="AF86" s="548"/>
      <c r="AG86" s="548"/>
      <c r="AH86" s="548"/>
      <c r="AI86" s="548"/>
      <c r="AJ86" s="548"/>
      <c r="AK86" s="548"/>
      <c r="AL86" s="548"/>
      <c r="AM86" s="548"/>
      <c r="AN86" s="548"/>
      <c r="AO86" s="548"/>
      <c r="AP86" s="548"/>
      <c r="AQ86" s="548"/>
      <c r="AR86" s="548"/>
      <c r="AS86" s="548"/>
      <c r="AT86" s="548"/>
      <c r="AU86" s="548"/>
      <c r="AV86" s="548"/>
      <c r="AW86" s="548"/>
      <c r="AX86" s="548"/>
      <c r="AY86" s="548"/>
      <c r="AZ86" s="548"/>
      <c r="BA86" s="548"/>
      <c r="BB86" s="548"/>
      <c r="BC86" s="548"/>
      <c r="BD86" s="548"/>
      <c r="BE86" s="548"/>
      <c r="BF86" s="548"/>
      <c r="BG86" s="548"/>
      <c r="BH86" s="548"/>
      <c r="BI86" s="548"/>
      <c r="BJ86" s="548"/>
      <c r="BK86" s="548"/>
      <c r="BL86" s="548"/>
      <c r="BM86" s="548"/>
      <c r="BN86" s="548"/>
      <c r="BO86" s="548"/>
      <c r="BP86" s="548"/>
      <c r="BQ86" s="548"/>
      <c r="BR86" s="548"/>
      <c r="BS86" s="548"/>
      <c r="BT86" s="548"/>
      <c r="BU86" s="548"/>
      <c r="BV86" s="548"/>
      <c r="BW86" s="548"/>
      <c r="BX86" s="548"/>
      <c r="BY86" s="548"/>
      <c r="BZ86" s="548"/>
      <c r="CA86" s="548"/>
      <c r="CB86" s="548"/>
      <c r="CC86" s="548"/>
      <c r="CD86" s="548"/>
      <c r="CE86" s="548"/>
      <c r="CF86" s="548"/>
      <c r="CG86" s="548"/>
      <c r="CH86" s="548"/>
      <c r="CI86" s="548"/>
      <c r="CJ86" s="548"/>
      <c r="CK86" s="548"/>
      <c r="CL86" s="548"/>
      <c r="CM86" s="548"/>
      <c r="CN86" s="548"/>
      <c r="CO86" s="548"/>
      <c r="CP86" s="548"/>
      <c r="CQ86" s="548"/>
      <c r="CR86" s="548"/>
      <c r="CS86" s="548"/>
      <c r="CT86" s="548"/>
      <c r="CU86" s="548"/>
      <c r="CV86" s="548"/>
      <c r="CW86" s="548"/>
      <c r="CX86" s="548"/>
      <c r="CY86" s="548"/>
      <c r="CZ86" s="548"/>
      <c r="DA86" s="548"/>
      <c r="DB86" s="548"/>
      <c r="DC86" s="548"/>
      <c r="DD86" s="548"/>
      <c r="DE86" s="548"/>
      <c r="DF86" s="548"/>
      <c r="DG86" s="548"/>
      <c r="DH86" s="548"/>
      <c r="DI86" s="548"/>
      <c r="DJ86" s="548"/>
      <c r="DK86" s="548"/>
      <c r="DL86" s="548"/>
      <c r="DM86" s="548"/>
      <c r="DN86" s="548"/>
      <c r="DO86" s="548"/>
      <c r="DP86" s="548"/>
      <c r="DQ86" s="548"/>
      <c r="DR86" s="548"/>
      <c r="DS86" s="548"/>
      <c r="DT86" s="548"/>
      <c r="DU86" s="548"/>
      <c r="DV86" s="548"/>
      <c r="DW86" s="548"/>
      <c r="DX86" s="548"/>
      <c r="DY86" s="548"/>
      <c r="DZ86" s="548"/>
      <c r="EA86" s="548"/>
      <c r="EB86" s="548"/>
      <c r="EC86" s="548"/>
      <c r="ED86" s="548"/>
      <c r="EE86" s="548"/>
      <c r="EF86" s="548"/>
      <c r="EG86" s="548"/>
      <c r="EH86" s="548"/>
      <c r="EI86" s="548"/>
      <c r="EJ86" s="548"/>
      <c r="EK86" s="548"/>
      <c r="EL86" s="548"/>
      <c r="EM86" s="548"/>
      <c r="EN86" s="548"/>
      <c r="EO86" s="548"/>
      <c r="EP86" s="548"/>
      <c r="EQ86" s="548"/>
      <c r="ER86" s="548"/>
      <c r="ES86" s="548"/>
      <c r="ET86" s="548"/>
      <c r="EU86" s="548"/>
      <c r="EV86" s="548"/>
      <c r="EW86" s="548"/>
      <c r="EX86" s="548"/>
      <c r="EY86" s="548"/>
      <c r="EZ86" s="548"/>
      <c r="FA86" s="548"/>
      <c r="FB86" s="548"/>
      <c r="FC86" s="548"/>
      <c r="FD86" s="548"/>
      <c r="FE86" s="548"/>
      <c r="FF86" s="548"/>
      <c r="FG86" s="548"/>
      <c r="FH86" s="548"/>
      <c r="FI86" s="548"/>
      <c r="FJ86" s="548"/>
      <c r="FK86" s="548"/>
      <c r="FL86" s="548"/>
      <c r="FM86" s="548"/>
      <c r="FN86" s="548"/>
      <c r="FO86" s="548"/>
      <c r="FP86" s="548"/>
      <c r="FQ86" s="548"/>
      <c r="FR86" s="548"/>
      <c r="FS86" s="548"/>
      <c r="FT86" s="548"/>
      <c r="FU86" s="548"/>
      <c r="FV86" s="548"/>
      <c r="FW86" s="548"/>
      <c r="FX86" s="548"/>
      <c r="FY86" s="548"/>
      <c r="FZ86" s="548"/>
      <c r="GA86" s="548"/>
      <c r="GB86" s="548"/>
      <c r="GC86" s="548"/>
      <c r="GD86" s="548"/>
      <c r="GE86" s="548"/>
      <c r="GF86" s="548"/>
      <c r="GG86" s="548"/>
      <c r="GH86" s="548"/>
      <c r="GI86" s="548"/>
      <c r="GJ86" s="548"/>
      <c r="GK86" s="548"/>
      <c r="GL86" s="548"/>
      <c r="GM86" s="548"/>
      <c r="GN86" s="548"/>
      <c r="GO86" s="548"/>
      <c r="GP86" s="548"/>
      <c r="GQ86" s="548"/>
      <c r="GR86" s="548"/>
      <c r="GS86" s="548"/>
      <c r="GT86" s="548"/>
      <c r="GU86" s="548"/>
      <c r="GV86" s="548"/>
      <c r="GW86" s="548"/>
      <c r="GX86" s="548"/>
      <c r="GY86" s="548"/>
      <c r="GZ86" s="548"/>
      <c r="HA86" s="548"/>
      <c r="HB86" s="548"/>
      <c r="HC86" s="548"/>
      <c r="HD86" s="548"/>
      <c r="HE86" s="548"/>
      <c r="HF86" s="548"/>
      <c r="HG86" s="548"/>
      <c r="HH86" s="548"/>
      <c r="HI86" s="548"/>
      <c r="HJ86" s="548"/>
      <c r="HK86" s="548"/>
      <c r="HL86" s="548"/>
      <c r="HM86" s="548"/>
      <c r="HN86" s="548"/>
      <c r="HO86" s="548"/>
      <c r="HP86" s="548"/>
      <c r="HQ86" s="548"/>
      <c r="HR86" s="548"/>
      <c r="HS86" s="548"/>
      <c r="HT86" s="548"/>
      <c r="HU86" s="548"/>
      <c r="HV86" s="548"/>
      <c r="HW86" s="548"/>
      <c r="HX86" s="548"/>
      <c r="HY86" s="548"/>
      <c r="HZ86" s="548"/>
      <c r="IA86" s="548"/>
      <c r="IB86" s="548"/>
      <c r="IC86" s="548"/>
      <c r="ID86" s="548"/>
      <c r="IE86" s="548"/>
    </row>
    <row r="87" spans="1:239" s="556" customFormat="1">
      <c r="A87" s="986">
        <f t="shared" si="4"/>
        <v>19</v>
      </c>
      <c r="B87" s="914" t="s">
        <v>1023</v>
      </c>
      <c r="C87" s="680" t="s">
        <v>1021</v>
      </c>
      <c r="D87" s="680" t="s">
        <v>1022</v>
      </c>
      <c r="E87" s="1069" t="s">
        <v>682</v>
      </c>
      <c r="F87" s="994">
        <v>45386</v>
      </c>
      <c r="G87" s="985" t="s">
        <v>1336</v>
      </c>
      <c r="H87" s="987">
        <v>873561</v>
      </c>
      <c r="I87" s="1301"/>
      <c r="K87" s="548"/>
      <c r="L87" s="548"/>
      <c r="M87" s="548"/>
      <c r="N87" s="548"/>
      <c r="O87" s="548"/>
      <c r="P87" s="548"/>
      <c r="Q87" s="548"/>
      <c r="R87" s="548"/>
      <c r="S87" s="548"/>
      <c r="T87" s="548"/>
      <c r="U87" s="548"/>
      <c r="V87" s="548"/>
      <c r="W87" s="548"/>
      <c r="X87" s="548"/>
      <c r="Y87" s="548"/>
      <c r="Z87" s="548"/>
      <c r="AA87" s="548"/>
      <c r="AB87" s="548"/>
      <c r="AC87" s="548"/>
      <c r="AD87" s="548"/>
      <c r="AE87" s="548"/>
      <c r="AF87" s="548"/>
      <c r="AG87" s="548"/>
      <c r="AH87" s="548"/>
      <c r="AI87" s="548"/>
      <c r="AJ87" s="548"/>
      <c r="AK87" s="548"/>
      <c r="AL87" s="548"/>
      <c r="AM87" s="548"/>
      <c r="AN87" s="548"/>
      <c r="AO87" s="548"/>
      <c r="AP87" s="548"/>
      <c r="AQ87" s="548"/>
      <c r="AR87" s="548"/>
      <c r="AS87" s="548"/>
      <c r="AT87" s="548"/>
      <c r="AU87" s="548"/>
      <c r="AV87" s="548"/>
      <c r="AW87" s="548"/>
      <c r="AX87" s="548"/>
      <c r="AY87" s="548"/>
      <c r="AZ87" s="548"/>
      <c r="BA87" s="548"/>
      <c r="BB87" s="548"/>
      <c r="BC87" s="548"/>
      <c r="BD87" s="548"/>
      <c r="BE87" s="548"/>
      <c r="BF87" s="548"/>
      <c r="BG87" s="548"/>
      <c r="BH87" s="548"/>
      <c r="BI87" s="548"/>
      <c r="BJ87" s="548"/>
      <c r="BK87" s="548"/>
      <c r="BL87" s="548"/>
      <c r="BM87" s="548"/>
      <c r="BN87" s="548"/>
      <c r="BO87" s="548"/>
      <c r="BP87" s="548"/>
      <c r="BQ87" s="548"/>
      <c r="BR87" s="548"/>
      <c r="BS87" s="548"/>
      <c r="BT87" s="548"/>
      <c r="BU87" s="548"/>
      <c r="BV87" s="548"/>
      <c r="BW87" s="548"/>
      <c r="BX87" s="548"/>
      <c r="BY87" s="548"/>
      <c r="BZ87" s="548"/>
      <c r="CA87" s="548"/>
      <c r="CB87" s="548"/>
      <c r="CC87" s="548"/>
      <c r="CD87" s="548"/>
      <c r="CE87" s="548"/>
      <c r="CF87" s="548"/>
      <c r="CG87" s="548"/>
      <c r="CH87" s="548"/>
      <c r="CI87" s="548"/>
      <c r="CJ87" s="548"/>
      <c r="CK87" s="548"/>
      <c r="CL87" s="548"/>
      <c r="CM87" s="548"/>
      <c r="CN87" s="548"/>
      <c r="CO87" s="548"/>
      <c r="CP87" s="548"/>
      <c r="CQ87" s="548"/>
      <c r="CR87" s="548"/>
      <c r="CS87" s="548"/>
      <c r="CT87" s="548"/>
      <c r="CU87" s="548"/>
      <c r="CV87" s="548"/>
      <c r="CW87" s="548"/>
      <c r="CX87" s="548"/>
      <c r="CY87" s="548"/>
      <c r="CZ87" s="548"/>
      <c r="DA87" s="548"/>
      <c r="DB87" s="548"/>
      <c r="DC87" s="548"/>
      <c r="DD87" s="548"/>
      <c r="DE87" s="548"/>
      <c r="DF87" s="548"/>
      <c r="DG87" s="548"/>
      <c r="DH87" s="548"/>
      <c r="DI87" s="548"/>
      <c r="DJ87" s="548"/>
      <c r="DK87" s="548"/>
      <c r="DL87" s="548"/>
      <c r="DM87" s="548"/>
      <c r="DN87" s="548"/>
      <c r="DO87" s="548"/>
      <c r="DP87" s="548"/>
      <c r="DQ87" s="548"/>
      <c r="DR87" s="548"/>
      <c r="DS87" s="548"/>
      <c r="DT87" s="548"/>
      <c r="DU87" s="548"/>
      <c r="DV87" s="548"/>
      <c r="DW87" s="548"/>
      <c r="DX87" s="548"/>
      <c r="DY87" s="548"/>
      <c r="DZ87" s="548"/>
      <c r="EA87" s="548"/>
      <c r="EB87" s="548"/>
      <c r="EC87" s="548"/>
      <c r="ED87" s="548"/>
      <c r="EE87" s="548"/>
      <c r="EF87" s="548"/>
      <c r="EG87" s="548"/>
      <c r="EH87" s="548"/>
      <c r="EI87" s="548"/>
      <c r="EJ87" s="548"/>
      <c r="EK87" s="548"/>
      <c r="EL87" s="548"/>
      <c r="EM87" s="548"/>
      <c r="EN87" s="548"/>
      <c r="EO87" s="548"/>
      <c r="EP87" s="548"/>
      <c r="EQ87" s="548"/>
      <c r="ER87" s="548"/>
      <c r="ES87" s="548"/>
      <c r="ET87" s="548"/>
      <c r="EU87" s="548"/>
      <c r="EV87" s="548"/>
      <c r="EW87" s="548"/>
      <c r="EX87" s="548"/>
      <c r="EY87" s="548"/>
      <c r="EZ87" s="548"/>
      <c r="FA87" s="548"/>
      <c r="FB87" s="548"/>
      <c r="FC87" s="548"/>
      <c r="FD87" s="548"/>
      <c r="FE87" s="548"/>
      <c r="FF87" s="548"/>
      <c r="FG87" s="548"/>
      <c r="FH87" s="548"/>
      <c r="FI87" s="548"/>
      <c r="FJ87" s="548"/>
      <c r="FK87" s="548"/>
      <c r="FL87" s="548"/>
      <c r="FM87" s="548"/>
      <c r="FN87" s="548"/>
      <c r="FO87" s="548"/>
      <c r="FP87" s="548"/>
      <c r="FQ87" s="548"/>
      <c r="FR87" s="548"/>
      <c r="FS87" s="548"/>
      <c r="FT87" s="548"/>
      <c r="FU87" s="548"/>
      <c r="FV87" s="548"/>
      <c r="FW87" s="548"/>
      <c r="FX87" s="548"/>
      <c r="FY87" s="548"/>
      <c r="FZ87" s="548"/>
      <c r="GA87" s="548"/>
      <c r="GB87" s="548"/>
      <c r="GC87" s="548"/>
      <c r="GD87" s="548"/>
      <c r="GE87" s="548"/>
      <c r="GF87" s="548"/>
      <c r="GG87" s="548"/>
      <c r="GH87" s="548"/>
      <c r="GI87" s="548"/>
      <c r="GJ87" s="548"/>
      <c r="GK87" s="548"/>
      <c r="GL87" s="548"/>
      <c r="GM87" s="548"/>
      <c r="GN87" s="548"/>
      <c r="GO87" s="548"/>
      <c r="GP87" s="548"/>
      <c r="GQ87" s="548"/>
      <c r="GR87" s="548"/>
      <c r="GS87" s="548"/>
      <c r="GT87" s="548"/>
      <c r="GU87" s="548"/>
      <c r="GV87" s="548"/>
      <c r="GW87" s="548"/>
      <c r="GX87" s="548"/>
      <c r="GY87" s="548"/>
      <c r="GZ87" s="548"/>
      <c r="HA87" s="548"/>
      <c r="HB87" s="548"/>
      <c r="HC87" s="548"/>
      <c r="HD87" s="548"/>
      <c r="HE87" s="548"/>
      <c r="HF87" s="548"/>
      <c r="HG87" s="548"/>
      <c r="HH87" s="548"/>
      <c r="HI87" s="548"/>
      <c r="HJ87" s="548"/>
      <c r="HK87" s="548"/>
      <c r="HL87" s="548"/>
      <c r="HM87" s="548"/>
      <c r="HN87" s="548"/>
      <c r="HO87" s="548"/>
      <c r="HP87" s="548"/>
      <c r="HQ87" s="548"/>
      <c r="HR87" s="548"/>
      <c r="HS87" s="548"/>
      <c r="HT87" s="548"/>
      <c r="HU87" s="548"/>
      <c r="HV87" s="548"/>
      <c r="HW87" s="548"/>
      <c r="HX87" s="548"/>
      <c r="HY87" s="548"/>
      <c r="HZ87" s="548"/>
      <c r="IA87" s="548"/>
      <c r="IB87" s="548"/>
      <c r="IC87" s="548"/>
      <c r="ID87" s="548"/>
      <c r="IE87" s="548"/>
    </row>
    <row r="88" spans="1:239" s="556" customFormat="1">
      <c r="A88" s="986">
        <f t="shared" si="4"/>
        <v>20</v>
      </c>
      <c r="B88" s="914" t="s">
        <v>1023</v>
      </c>
      <c r="C88" s="680" t="s">
        <v>1021</v>
      </c>
      <c r="D88" s="680" t="s">
        <v>1022</v>
      </c>
      <c r="E88" s="1069" t="s">
        <v>682</v>
      </c>
      <c r="F88" s="994">
        <v>45386</v>
      </c>
      <c r="G88" s="985" t="s">
        <v>1337</v>
      </c>
      <c r="H88" s="987">
        <v>498627.55</v>
      </c>
      <c r="I88" s="1301"/>
      <c r="K88" s="548"/>
      <c r="L88" s="548"/>
      <c r="M88" s="548"/>
      <c r="N88" s="548"/>
      <c r="O88" s="548"/>
      <c r="P88" s="548"/>
      <c r="Q88" s="548"/>
      <c r="R88" s="548"/>
      <c r="S88" s="548"/>
      <c r="T88" s="548"/>
      <c r="U88" s="548"/>
      <c r="V88" s="548"/>
      <c r="W88" s="548"/>
      <c r="X88" s="548"/>
      <c r="Y88" s="548"/>
      <c r="Z88" s="548"/>
      <c r="AA88" s="548"/>
      <c r="AB88" s="548"/>
      <c r="AC88" s="548"/>
      <c r="AD88" s="548"/>
      <c r="AE88" s="548"/>
      <c r="AF88" s="548"/>
      <c r="AG88" s="548"/>
      <c r="AH88" s="548"/>
      <c r="AI88" s="548"/>
      <c r="AJ88" s="548"/>
      <c r="AK88" s="548"/>
      <c r="AL88" s="548"/>
      <c r="AM88" s="548"/>
      <c r="AN88" s="548"/>
      <c r="AO88" s="548"/>
      <c r="AP88" s="548"/>
      <c r="AQ88" s="548"/>
      <c r="AR88" s="548"/>
      <c r="AS88" s="548"/>
      <c r="AT88" s="548"/>
      <c r="AU88" s="548"/>
      <c r="AV88" s="548"/>
      <c r="AW88" s="548"/>
      <c r="AX88" s="548"/>
      <c r="AY88" s="548"/>
      <c r="AZ88" s="548"/>
      <c r="BA88" s="548"/>
      <c r="BB88" s="548"/>
      <c r="BC88" s="548"/>
      <c r="BD88" s="548"/>
      <c r="BE88" s="548"/>
      <c r="BF88" s="548"/>
      <c r="BG88" s="548"/>
      <c r="BH88" s="548"/>
      <c r="BI88" s="548"/>
      <c r="BJ88" s="548"/>
      <c r="BK88" s="548"/>
      <c r="BL88" s="548"/>
      <c r="BM88" s="548"/>
      <c r="BN88" s="548"/>
      <c r="BO88" s="548"/>
      <c r="BP88" s="548"/>
      <c r="BQ88" s="548"/>
      <c r="BR88" s="548"/>
      <c r="BS88" s="548"/>
      <c r="BT88" s="548"/>
      <c r="BU88" s="548"/>
      <c r="BV88" s="548"/>
      <c r="BW88" s="548"/>
      <c r="BX88" s="548"/>
      <c r="BY88" s="548"/>
      <c r="BZ88" s="548"/>
      <c r="CA88" s="548"/>
      <c r="CB88" s="548"/>
      <c r="CC88" s="548"/>
      <c r="CD88" s="548"/>
      <c r="CE88" s="548"/>
      <c r="CF88" s="548"/>
      <c r="CG88" s="548"/>
      <c r="CH88" s="548"/>
      <c r="CI88" s="548"/>
      <c r="CJ88" s="548"/>
      <c r="CK88" s="548"/>
      <c r="CL88" s="548"/>
      <c r="CM88" s="548"/>
      <c r="CN88" s="548"/>
      <c r="CO88" s="548"/>
      <c r="CP88" s="548"/>
      <c r="CQ88" s="548"/>
      <c r="CR88" s="548"/>
      <c r="CS88" s="548"/>
      <c r="CT88" s="548"/>
      <c r="CU88" s="548"/>
      <c r="CV88" s="548"/>
      <c r="CW88" s="548"/>
      <c r="CX88" s="548"/>
      <c r="CY88" s="548"/>
      <c r="CZ88" s="548"/>
      <c r="DA88" s="548"/>
      <c r="DB88" s="548"/>
      <c r="DC88" s="548"/>
      <c r="DD88" s="548"/>
      <c r="DE88" s="548"/>
      <c r="DF88" s="548"/>
      <c r="DG88" s="548"/>
      <c r="DH88" s="548"/>
      <c r="DI88" s="548"/>
      <c r="DJ88" s="548"/>
      <c r="DK88" s="548"/>
      <c r="DL88" s="548"/>
      <c r="DM88" s="548"/>
      <c r="DN88" s="548"/>
      <c r="DO88" s="548"/>
      <c r="DP88" s="548"/>
      <c r="DQ88" s="548"/>
      <c r="DR88" s="548"/>
      <c r="DS88" s="548"/>
      <c r="DT88" s="548"/>
      <c r="DU88" s="548"/>
      <c r="DV88" s="548"/>
      <c r="DW88" s="548"/>
      <c r="DX88" s="548"/>
      <c r="DY88" s="548"/>
      <c r="DZ88" s="548"/>
      <c r="EA88" s="548"/>
      <c r="EB88" s="548"/>
      <c r="EC88" s="548"/>
      <c r="ED88" s="548"/>
      <c r="EE88" s="548"/>
      <c r="EF88" s="548"/>
      <c r="EG88" s="548"/>
      <c r="EH88" s="548"/>
      <c r="EI88" s="548"/>
      <c r="EJ88" s="548"/>
      <c r="EK88" s="548"/>
      <c r="EL88" s="548"/>
      <c r="EM88" s="548"/>
      <c r="EN88" s="548"/>
      <c r="EO88" s="548"/>
      <c r="EP88" s="548"/>
      <c r="EQ88" s="548"/>
      <c r="ER88" s="548"/>
      <c r="ES88" s="548"/>
      <c r="ET88" s="548"/>
      <c r="EU88" s="548"/>
      <c r="EV88" s="548"/>
      <c r="EW88" s="548"/>
      <c r="EX88" s="548"/>
      <c r="EY88" s="548"/>
      <c r="EZ88" s="548"/>
      <c r="FA88" s="548"/>
      <c r="FB88" s="548"/>
      <c r="FC88" s="548"/>
      <c r="FD88" s="548"/>
      <c r="FE88" s="548"/>
      <c r="FF88" s="548"/>
      <c r="FG88" s="548"/>
      <c r="FH88" s="548"/>
      <c r="FI88" s="548"/>
      <c r="FJ88" s="548"/>
      <c r="FK88" s="548"/>
      <c r="FL88" s="548"/>
      <c r="FM88" s="548"/>
      <c r="FN88" s="548"/>
      <c r="FO88" s="548"/>
      <c r="FP88" s="548"/>
      <c r="FQ88" s="548"/>
      <c r="FR88" s="548"/>
      <c r="FS88" s="548"/>
      <c r="FT88" s="548"/>
      <c r="FU88" s="548"/>
      <c r="FV88" s="548"/>
      <c r="FW88" s="548"/>
      <c r="FX88" s="548"/>
      <c r="FY88" s="548"/>
      <c r="FZ88" s="548"/>
      <c r="GA88" s="548"/>
      <c r="GB88" s="548"/>
      <c r="GC88" s="548"/>
      <c r="GD88" s="548"/>
      <c r="GE88" s="548"/>
      <c r="GF88" s="548"/>
      <c r="GG88" s="548"/>
      <c r="GH88" s="548"/>
      <c r="GI88" s="548"/>
      <c r="GJ88" s="548"/>
      <c r="GK88" s="548"/>
      <c r="GL88" s="548"/>
      <c r="GM88" s="548"/>
      <c r="GN88" s="548"/>
      <c r="GO88" s="548"/>
      <c r="GP88" s="548"/>
      <c r="GQ88" s="548"/>
      <c r="GR88" s="548"/>
      <c r="GS88" s="548"/>
      <c r="GT88" s="548"/>
      <c r="GU88" s="548"/>
      <c r="GV88" s="548"/>
      <c r="GW88" s="548"/>
      <c r="GX88" s="548"/>
      <c r="GY88" s="548"/>
      <c r="GZ88" s="548"/>
      <c r="HA88" s="548"/>
      <c r="HB88" s="548"/>
      <c r="HC88" s="548"/>
      <c r="HD88" s="548"/>
      <c r="HE88" s="548"/>
      <c r="HF88" s="548"/>
      <c r="HG88" s="548"/>
      <c r="HH88" s="548"/>
      <c r="HI88" s="548"/>
      <c r="HJ88" s="548"/>
      <c r="HK88" s="548"/>
      <c r="HL88" s="548"/>
      <c r="HM88" s="548"/>
      <c r="HN88" s="548"/>
      <c r="HO88" s="548"/>
      <c r="HP88" s="548"/>
      <c r="HQ88" s="548"/>
      <c r="HR88" s="548"/>
      <c r="HS88" s="548"/>
      <c r="HT88" s="548"/>
      <c r="HU88" s="548"/>
      <c r="HV88" s="548"/>
      <c r="HW88" s="548"/>
      <c r="HX88" s="548"/>
      <c r="HY88" s="548"/>
      <c r="HZ88" s="548"/>
      <c r="IA88" s="548"/>
      <c r="IB88" s="548"/>
      <c r="IC88" s="548"/>
      <c r="ID88" s="548"/>
      <c r="IE88" s="548"/>
    </row>
    <row r="89" spans="1:239" s="556" customFormat="1">
      <c r="A89" s="986">
        <f t="shared" si="4"/>
        <v>21</v>
      </c>
      <c r="B89" s="914" t="s">
        <v>1023</v>
      </c>
      <c r="C89" s="680" t="s">
        <v>1021</v>
      </c>
      <c r="D89" s="680" t="s">
        <v>1022</v>
      </c>
      <c r="E89" s="1069" t="s">
        <v>682</v>
      </c>
      <c r="F89" s="994">
        <v>45387</v>
      </c>
      <c r="G89" s="985" t="s">
        <v>1338</v>
      </c>
      <c r="H89" s="987">
        <v>1233081</v>
      </c>
      <c r="I89" s="1301"/>
      <c r="K89" s="548"/>
      <c r="L89" s="548"/>
      <c r="M89" s="548"/>
      <c r="N89" s="548"/>
      <c r="O89" s="548"/>
      <c r="P89" s="548"/>
      <c r="Q89" s="548"/>
      <c r="R89" s="548"/>
      <c r="S89" s="548"/>
      <c r="T89" s="548"/>
      <c r="U89" s="548"/>
      <c r="V89" s="548"/>
      <c r="W89" s="548"/>
      <c r="X89" s="548"/>
      <c r="Y89" s="548"/>
      <c r="Z89" s="548"/>
      <c r="AA89" s="548"/>
      <c r="AB89" s="548"/>
      <c r="AC89" s="548"/>
      <c r="AD89" s="548"/>
      <c r="AE89" s="548"/>
      <c r="AF89" s="548"/>
      <c r="AG89" s="548"/>
      <c r="AH89" s="548"/>
      <c r="AI89" s="548"/>
      <c r="AJ89" s="548"/>
      <c r="AK89" s="548"/>
      <c r="AL89" s="548"/>
      <c r="AM89" s="548"/>
      <c r="AN89" s="548"/>
      <c r="AO89" s="548"/>
      <c r="AP89" s="548"/>
      <c r="AQ89" s="548"/>
      <c r="AR89" s="548"/>
      <c r="AS89" s="548"/>
      <c r="AT89" s="548"/>
      <c r="AU89" s="548"/>
      <c r="AV89" s="548"/>
      <c r="AW89" s="548"/>
      <c r="AX89" s="548"/>
      <c r="AY89" s="548"/>
      <c r="AZ89" s="548"/>
      <c r="BA89" s="548"/>
      <c r="BB89" s="548"/>
      <c r="BC89" s="548"/>
      <c r="BD89" s="548"/>
      <c r="BE89" s="548"/>
      <c r="BF89" s="548"/>
      <c r="BG89" s="548"/>
      <c r="BH89" s="548"/>
      <c r="BI89" s="548"/>
      <c r="BJ89" s="548"/>
      <c r="BK89" s="548"/>
      <c r="BL89" s="548"/>
      <c r="BM89" s="548"/>
      <c r="BN89" s="548"/>
      <c r="BO89" s="548"/>
      <c r="BP89" s="548"/>
      <c r="BQ89" s="548"/>
      <c r="BR89" s="548"/>
      <c r="BS89" s="548"/>
      <c r="BT89" s="548"/>
      <c r="BU89" s="548"/>
      <c r="BV89" s="548"/>
      <c r="BW89" s="548"/>
      <c r="BX89" s="548"/>
      <c r="BY89" s="548"/>
      <c r="BZ89" s="548"/>
      <c r="CA89" s="548"/>
      <c r="CB89" s="548"/>
      <c r="CC89" s="548"/>
      <c r="CD89" s="548"/>
      <c r="CE89" s="548"/>
      <c r="CF89" s="548"/>
      <c r="CG89" s="548"/>
      <c r="CH89" s="548"/>
      <c r="CI89" s="548"/>
      <c r="CJ89" s="548"/>
      <c r="CK89" s="548"/>
      <c r="CL89" s="548"/>
      <c r="CM89" s="548"/>
      <c r="CN89" s="548"/>
      <c r="CO89" s="548"/>
      <c r="CP89" s="548"/>
      <c r="CQ89" s="548"/>
      <c r="CR89" s="548"/>
      <c r="CS89" s="548"/>
      <c r="CT89" s="548"/>
      <c r="CU89" s="548"/>
      <c r="CV89" s="548"/>
      <c r="CW89" s="548"/>
      <c r="CX89" s="548"/>
      <c r="CY89" s="548"/>
      <c r="CZ89" s="548"/>
      <c r="DA89" s="548"/>
      <c r="DB89" s="548"/>
      <c r="DC89" s="548"/>
      <c r="DD89" s="548"/>
      <c r="DE89" s="548"/>
      <c r="DF89" s="548"/>
      <c r="DG89" s="548"/>
      <c r="DH89" s="548"/>
      <c r="DI89" s="548"/>
      <c r="DJ89" s="548"/>
      <c r="DK89" s="548"/>
      <c r="DL89" s="548"/>
      <c r="DM89" s="548"/>
      <c r="DN89" s="548"/>
      <c r="DO89" s="548"/>
      <c r="DP89" s="548"/>
      <c r="DQ89" s="548"/>
      <c r="DR89" s="548"/>
      <c r="DS89" s="548"/>
      <c r="DT89" s="548"/>
      <c r="DU89" s="548"/>
      <c r="DV89" s="548"/>
      <c r="DW89" s="548"/>
      <c r="DX89" s="548"/>
      <c r="DY89" s="548"/>
      <c r="DZ89" s="548"/>
      <c r="EA89" s="548"/>
      <c r="EB89" s="548"/>
      <c r="EC89" s="548"/>
      <c r="ED89" s="548"/>
      <c r="EE89" s="548"/>
      <c r="EF89" s="548"/>
      <c r="EG89" s="548"/>
      <c r="EH89" s="548"/>
      <c r="EI89" s="548"/>
      <c r="EJ89" s="548"/>
      <c r="EK89" s="548"/>
      <c r="EL89" s="548"/>
      <c r="EM89" s="548"/>
      <c r="EN89" s="548"/>
      <c r="EO89" s="548"/>
      <c r="EP89" s="548"/>
      <c r="EQ89" s="548"/>
      <c r="ER89" s="548"/>
      <c r="ES89" s="548"/>
      <c r="ET89" s="548"/>
      <c r="EU89" s="548"/>
      <c r="EV89" s="548"/>
      <c r="EW89" s="548"/>
      <c r="EX89" s="548"/>
      <c r="EY89" s="548"/>
      <c r="EZ89" s="548"/>
      <c r="FA89" s="548"/>
      <c r="FB89" s="548"/>
      <c r="FC89" s="548"/>
      <c r="FD89" s="548"/>
      <c r="FE89" s="548"/>
      <c r="FF89" s="548"/>
      <c r="FG89" s="548"/>
      <c r="FH89" s="548"/>
      <c r="FI89" s="548"/>
      <c r="FJ89" s="548"/>
      <c r="FK89" s="548"/>
      <c r="FL89" s="548"/>
      <c r="FM89" s="548"/>
      <c r="FN89" s="548"/>
      <c r="FO89" s="548"/>
      <c r="FP89" s="548"/>
      <c r="FQ89" s="548"/>
      <c r="FR89" s="548"/>
      <c r="FS89" s="548"/>
      <c r="FT89" s="548"/>
      <c r="FU89" s="548"/>
      <c r="FV89" s="548"/>
      <c r="FW89" s="548"/>
      <c r="FX89" s="548"/>
      <c r="FY89" s="548"/>
      <c r="FZ89" s="548"/>
      <c r="GA89" s="548"/>
      <c r="GB89" s="548"/>
      <c r="GC89" s="548"/>
      <c r="GD89" s="548"/>
      <c r="GE89" s="548"/>
      <c r="GF89" s="548"/>
      <c r="GG89" s="548"/>
      <c r="GH89" s="548"/>
      <c r="GI89" s="548"/>
      <c r="GJ89" s="548"/>
      <c r="GK89" s="548"/>
      <c r="GL89" s="548"/>
      <c r="GM89" s="548"/>
      <c r="GN89" s="548"/>
      <c r="GO89" s="548"/>
      <c r="GP89" s="548"/>
      <c r="GQ89" s="548"/>
      <c r="GR89" s="548"/>
      <c r="GS89" s="548"/>
      <c r="GT89" s="548"/>
      <c r="GU89" s="548"/>
      <c r="GV89" s="548"/>
      <c r="GW89" s="548"/>
      <c r="GX89" s="548"/>
      <c r="GY89" s="548"/>
      <c r="GZ89" s="548"/>
      <c r="HA89" s="548"/>
      <c r="HB89" s="548"/>
      <c r="HC89" s="548"/>
      <c r="HD89" s="548"/>
      <c r="HE89" s="548"/>
      <c r="HF89" s="548"/>
      <c r="HG89" s="548"/>
      <c r="HH89" s="548"/>
      <c r="HI89" s="548"/>
      <c r="HJ89" s="548"/>
      <c r="HK89" s="548"/>
      <c r="HL89" s="548"/>
      <c r="HM89" s="548"/>
      <c r="HN89" s="548"/>
      <c r="HO89" s="548"/>
      <c r="HP89" s="548"/>
      <c r="HQ89" s="548"/>
      <c r="HR89" s="548"/>
      <c r="HS89" s="548"/>
      <c r="HT89" s="548"/>
      <c r="HU89" s="548"/>
      <c r="HV89" s="548"/>
      <c r="HW89" s="548"/>
      <c r="HX89" s="548"/>
      <c r="HY89" s="548"/>
      <c r="HZ89" s="548"/>
      <c r="IA89" s="548"/>
      <c r="IB89" s="548"/>
      <c r="IC89" s="548"/>
      <c r="ID89" s="548"/>
      <c r="IE89" s="548"/>
    </row>
    <row r="90" spans="1:239" s="556" customFormat="1">
      <c r="A90" s="986">
        <f t="shared" si="4"/>
        <v>22</v>
      </c>
      <c r="B90" s="914" t="s">
        <v>1023</v>
      </c>
      <c r="C90" s="680" t="s">
        <v>1021</v>
      </c>
      <c r="D90" s="680" t="s">
        <v>1022</v>
      </c>
      <c r="E90" s="1069" t="s">
        <v>682</v>
      </c>
      <c r="F90" s="994">
        <v>45390</v>
      </c>
      <c r="G90" s="985" t="s">
        <v>1339</v>
      </c>
      <c r="H90" s="987">
        <v>1955604.64</v>
      </c>
      <c r="I90" s="1301"/>
      <c r="K90" s="548"/>
      <c r="L90" s="548"/>
      <c r="M90" s="548"/>
      <c r="N90" s="548"/>
      <c r="O90" s="548"/>
      <c r="P90" s="548"/>
      <c r="Q90" s="548"/>
      <c r="R90" s="548"/>
      <c r="S90" s="548"/>
      <c r="T90" s="548"/>
      <c r="U90" s="548"/>
      <c r="V90" s="548"/>
      <c r="W90" s="548"/>
      <c r="X90" s="548"/>
      <c r="Y90" s="548"/>
      <c r="Z90" s="548"/>
      <c r="AA90" s="548"/>
      <c r="AB90" s="548"/>
      <c r="AC90" s="548"/>
      <c r="AD90" s="548"/>
      <c r="AE90" s="548"/>
      <c r="AF90" s="548"/>
      <c r="AG90" s="548"/>
      <c r="AH90" s="548"/>
      <c r="AI90" s="548"/>
      <c r="AJ90" s="548"/>
      <c r="AK90" s="548"/>
      <c r="AL90" s="548"/>
      <c r="AM90" s="548"/>
      <c r="AN90" s="548"/>
      <c r="AO90" s="548"/>
      <c r="AP90" s="548"/>
      <c r="AQ90" s="548"/>
      <c r="AR90" s="548"/>
      <c r="AS90" s="548"/>
      <c r="AT90" s="548"/>
      <c r="AU90" s="548"/>
      <c r="AV90" s="548"/>
      <c r="AW90" s="548"/>
      <c r="AX90" s="548"/>
      <c r="AY90" s="548"/>
      <c r="AZ90" s="548"/>
      <c r="BA90" s="548"/>
      <c r="BB90" s="548"/>
      <c r="BC90" s="548"/>
      <c r="BD90" s="548"/>
      <c r="BE90" s="548"/>
      <c r="BF90" s="548"/>
      <c r="BG90" s="548"/>
      <c r="BH90" s="548"/>
      <c r="BI90" s="548"/>
      <c r="BJ90" s="548"/>
      <c r="BK90" s="548"/>
      <c r="BL90" s="548"/>
      <c r="BM90" s="548"/>
      <c r="BN90" s="548"/>
      <c r="BO90" s="548"/>
      <c r="BP90" s="548"/>
      <c r="BQ90" s="548"/>
      <c r="BR90" s="548"/>
      <c r="BS90" s="548"/>
      <c r="BT90" s="548"/>
      <c r="BU90" s="548"/>
      <c r="BV90" s="548"/>
      <c r="BW90" s="548"/>
      <c r="BX90" s="548"/>
      <c r="BY90" s="548"/>
      <c r="BZ90" s="548"/>
      <c r="CA90" s="548"/>
      <c r="CB90" s="548"/>
      <c r="CC90" s="548"/>
      <c r="CD90" s="548"/>
      <c r="CE90" s="548"/>
      <c r="CF90" s="548"/>
      <c r="CG90" s="548"/>
      <c r="CH90" s="548"/>
      <c r="CI90" s="548"/>
      <c r="CJ90" s="548"/>
      <c r="CK90" s="548"/>
      <c r="CL90" s="548"/>
      <c r="CM90" s="548"/>
      <c r="CN90" s="548"/>
      <c r="CO90" s="548"/>
      <c r="CP90" s="548"/>
      <c r="CQ90" s="548"/>
      <c r="CR90" s="548"/>
      <c r="CS90" s="548"/>
      <c r="CT90" s="548"/>
      <c r="CU90" s="548"/>
      <c r="CV90" s="548"/>
      <c r="CW90" s="548"/>
      <c r="CX90" s="548"/>
      <c r="CY90" s="548"/>
      <c r="CZ90" s="548"/>
      <c r="DA90" s="548"/>
      <c r="DB90" s="548"/>
      <c r="DC90" s="548"/>
      <c r="DD90" s="548"/>
      <c r="DE90" s="548"/>
      <c r="DF90" s="548"/>
      <c r="DG90" s="548"/>
      <c r="DH90" s="548"/>
      <c r="DI90" s="548"/>
      <c r="DJ90" s="548"/>
      <c r="DK90" s="548"/>
      <c r="DL90" s="548"/>
      <c r="DM90" s="548"/>
      <c r="DN90" s="548"/>
      <c r="DO90" s="548"/>
      <c r="DP90" s="548"/>
      <c r="DQ90" s="548"/>
      <c r="DR90" s="548"/>
      <c r="DS90" s="548"/>
      <c r="DT90" s="548"/>
      <c r="DU90" s="548"/>
      <c r="DV90" s="548"/>
      <c r="DW90" s="548"/>
      <c r="DX90" s="548"/>
      <c r="DY90" s="548"/>
      <c r="DZ90" s="548"/>
      <c r="EA90" s="548"/>
      <c r="EB90" s="548"/>
      <c r="EC90" s="548"/>
      <c r="ED90" s="548"/>
      <c r="EE90" s="548"/>
      <c r="EF90" s="548"/>
      <c r="EG90" s="548"/>
      <c r="EH90" s="548"/>
      <c r="EI90" s="548"/>
      <c r="EJ90" s="548"/>
      <c r="EK90" s="548"/>
      <c r="EL90" s="548"/>
      <c r="EM90" s="548"/>
      <c r="EN90" s="548"/>
      <c r="EO90" s="548"/>
      <c r="EP90" s="548"/>
      <c r="EQ90" s="548"/>
      <c r="ER90" s="548"/>
      <c r="ES90" s="548"/>
      <c r="ET90" s="548"/>
      <c r="EU90" s="548"/>
      <c r="EV90" s="548"/>
      <c r="EW90" s="548"/>
      <c r="EX90" s="548"/>
      <c r="EY90" s="548"/>
      <c r="EZ90" s="548"/>
      <c r="FA90" s="548"/>
      <c r="FB90" s="548"/>
      <c r="FC90" s="548"/>
      <c r="FD90" s="548"/>
      <c r="FE90" s="548"/>
      <c r="FF90" s="548"/>
      <c r="FG90" s="548"/>
      <c r="FH90" s="548"/>
      <c r="FI90" s="548"/>
      <c r="FJ90" s="548"/>
      <c r="FK90" s="548"/>
      <c r="FL90" s="548"/>
      <c r="FM90" s="548"/>
      <c r="FN90" s="548"/>
      <c r="FO90" s="548"/>
      <c r="FP90" s="548"/>
      <c r="FQ90" s="548"/>
      <c r="FR90" s="548"/>
      <c r="FS90" s="548"/>
      <c r="FT90" s="548"/>
      <c r="FU90" s="548"/>
      <c r="FV90" s="548"/>
      <c r="FW90" s="548"/>
      <c r="FX90" s="548"/>
      <c r="FY90" s="548"/>
      <c r="FZ90" s="548"/>
      <c r="GA90" s="548"/>
      <c r="GB90" s="548"/>
      <c r="GC90" s="548"/>
      <c r="GD90" s="548"/>
      <c r="GE90" s="548"/>
      <c r="GF90" s="548"/>
      <c r="GG90" s="548"/>
      <c r="GH90" s="548"/>
      <c r="GI90" s="548"/>
      <c r="GJ90" s="548"/>
      <c r="GK90" s="548"/>
      <c r="GL90" s="548"/>
      <c r="GM90" s="548"/>
      <c r="GN90" s="548"/>
      <c r="GO90" s="548"/>
      <c r="GP90" s="548"/>
      <c r="GQ90" s="548"/>
      <c r="GR90" s="548"/>
      <c r="GS90" s="548"/>
      <c r="GT90" s="548"/>
      <c r="GU90" s="548"/>
      <c r="GV90" s="548"/>
      <c r="GW90" s="548"/>
      <c r="GX90" s="548"/>
      <c r="GY90" s="548"/>
      <c r="GZ90" s="548"/>
      <c r="HA90" s="548"/>
      <c r="HB90" s="548"/>
      <c r="HC90" s="548"/>
      <c r="HD90" s="548"/>
      <c r="HE90" s="548"/>
      <c r="HF90" s="548"/>
      <c r="HG90" s="548"/>
      <c r="HH90" s="548"/>
      <c r="HI90" s="548"/>
      <c r="HJ90" s="548"/>
      <c r="HK90" s="548"/>
      <c r="HL90" s="548"/>
      <c r="HM90" s="548"/>
      <c r="HN90" s="548"/>
      <c r="HO90" s="548"/>
      <c r="HP90" s="548"/>
      <c r="HQ90" s="548"/>
      <c r="HR90" s="548"/>
      <c r="HS90" s="548"/>
      <c r="HT90" s="548"/>
      <c r="HU90" s="548"/>
      <c r="HV90" s="548"/>
      <c r="HW90" s="548"/>
      <c r="HX90" s="548"/>
      <c r="HY90" s="548"/>
      <c r="HZ90" s="548"/>
      <c r="IA90" s="548"/>
      <c r="IB90" s="548"/>
      <c r="IC90" s="548"/>
      <c r="ID90" s="548"/>
      <c r="IE90" s="548"/>
    </row>
    <row r="91" spans="1:239" s="556" customFormat="1">
      <c r="A91" s="986">
        <f t="shared" si="4"/>
        <v>23</v>
      </c>
      <c r="B91" s="914" t="s">
        <v>1023</v>
      </c>
      <c r="C91" s="680" t="s">
        <v>1021</v>
      </c>
      <c r="D91" s="680" t="s">
        <v>1022</v>
      </c>
      <c r="E91" s="1069" t="s">
        <v>682</v>
      </c>
      <c r="F91" s="994">
        <v>45390</v>
      </c>
      <c r="G91" s="985" t="s">
        <v>1340</v>
      </c>
      <c r="H91" s="987">
        <v>7587686</v>
      </c>
      <c r="I91" s="1301"/>
      <c r="K91" s="548"/>
      <c r="L91" s="548"/>
      <c r="M91" s="548"/>
      <c r="N91" s="548"/>
      <c r="O91" s="548"/>
      <c r="P91" s="548"/>
      <c r="Q91" s="548"/>
      <c r="R91" s="548"/>
      <c r="S91" s="548"/>
      <c r="T91" s="548"/>
      <c r="U91" s="548"/>
      <c r="V91" s="548"/>
      <c r="W91" s="548"/>
      <c r="X91" s="548"/>
      <c r="Y91" s="548"/>
      <c r="Z91" s="548"/>
      <c r="AA91" s="548"/>
      <c r="AB91" s="548"/>
      <c r="AC91" s="548"/>
      <c r="AD91" s="548"/>
      <c r="AE91" s="548"/>
      <c r="AF91" s="548"/>
      <c r="AG91" s="548"/>
      <c r="AH91" s="548"/>
      <c r="AI91" s="548"/>
      <c r="AJ91" s="548"/>
      <c r="AK91" s="548"/>
      <c r="AL91" s="548"/>
      <c r="AM91" s="548"/>
      <c r="AN91" s="548"/>
      <c r="AO91" s="548"/>
      <c r="AP91" s="548"/>
      <c r="AQ91" s="548"/>
      <c r="AR91" s="548"/>
      <c r="AS91" s="548"/>
      <c r="AT91" s="548"/>
      <c r="AU91" s="548"/>
      <c r="AV91" s="548"/>
      <c r="AW91" s="548"/>
      <c r="AX91" s="548"/>
      <c r="AY91" s="548"/>
      <c r="AZ91" s="548"/>
      <c r="BA91" s="548"/>
      <c r="BB91" s="548"/>
      <c r="BC91" s="548"/>
      <c r="BD91" s="548"/>
      <c r="BE91" s="548"/>
      <c r="BF91" s="548"/>
      <c r="BG91" s="548"/>
      <c r="BH91" s="548"/>
      <c r="BI91" s="548"/>
      <c r="BJ91" s="548"/>
      <c r="BK91" s="548"/>
      <c r="BL91" s="548"/>
      <c r="BM91" s="548"/>
      <c r="BN91" s="548"/>
      <c r="BO91" s="548"/>
      <c r="BP91" s="548"/>
      <c r="BQ91" s="548"/>
      <c r="BR91" s="548"/>
      <c r="BS91" s="548"/>
      <c r="BT91" s="548"/>
      <c r="BU91" s="548"/>
      <c r="BV91" s="548"/>
      <c r="BW91" s="548"/>
      <c r="BX91" s="548"/>
      <c r="BY91" s="548"/>
      <c r="BZ91" s="548"/>
      <c r="CA91" s="548"/>
      <c r="CB91" s="548"/>
      <c r="CC91" s="548"/>
      <c r="CD91" s="548"/>
      <c r="CE91" s="548"/>
      <c r="CF91" s="548"/>
      <c r="CG91" s="548"/>
      <c r="CH91" s="548"/>
      <c r="CI91" s="548"/>
      <c r="CJ91" s="548"/>
      <c r="CK91" s="548"/>
      <c r="CL91" s="548"/>
      <c r="CM91" s="548"/>
      <c r="CN91" s="548"/>
      <c r="CO91" s="548"/>
      <c r="CP91" s="548"/>
      <c r="CQ91" s="548"/>
      <c r="CR91" s="548"/>
      <c r="CS91" s="548"/>
      <c r="CT91" s="548"/>
      <c r="CU91" s="548"/>
      <c r="CV91" s="548"/>
      <c r="CW91" s="548"/>
      <c r="CX91" s="548"/>
      <c r="CY91" s="548"/>
      <c r="CZ91" s="548"/>
      <c r="DA91" s="548"/>
      <c r="DB91" s="548"/>
      <c r="DC91" s="548"/>
      <c r="DD91" s="548"/>
      <c r="DE91" s="548"/>
      <c r="DF91" s="548"/>
      <c r="DG91" s="548"/>
      <c r="DH91" s="548"/>
      <c r="DI91" s="548"/>
      <c r="DJ91" s="548"/>
      <c r="DK91" s="548"/>
      <c r="DL91" s="548"/>
      <c r="DM91" s="548"/>
      <c r="DN91" s="548"/>
      <c r="DO91" s="548"/>
      <c r="DP91" s="548"/>
      <c r="DQ91" s="548"/>
      <c r="DR91" s="548"/>
      <c r="DS91" s="548"/>
      <c r="DT91" s="548"/>
      <c r="DU91" s="548"/>
      <c r="DV91" s="548"/>
      <c r="DW91" s="548"/>
      <c r="DX91" s="548"/>
      <c r="DY91" s="548"/>
      <c r="DZ91" s="548"/>
      <c r="EA91" s="548"/>
      <c r="EB91" s="548"/>
      <c r="EC91" s="548"/>
      <c r="ED91" s="548"/>
      <c r="EE91" s="548"/>
      <c r="EF91" s="548"/>
      <c r="EG91" s="548"/>
      <c r="EH91" s="548"/>
      <c r="EI91" s="548"/>
      <c r="EJ91" s="548"/>
      <c r="EK91" s="548"/>
      <c r="EL91" s="548"/>
      <c r="EM91" s="548"/>
      <c r="EN91" s="548"/>
      <c r="EO91" s="548"/>
      <c r="EP91" s="548"/>
      <c r="EQ91" s="548"/>
      <c r="ER91" s="548"/>
      <c r="ES91" s="548"/>
      <c r="ET91" s="548"/>
      <c r="EU91" s="548"/>
      <c r="EV91" s="548"/>
      <c r="EW91" s="548"/>
      <c r="EX91" s="548"/>
      <c r="EY91" s="548"/>
      <c r="EZ91" s="548"/>
      <c r="FA91" s="548"/>
      <c r="FB91" s="548"/>
      <c r="FC91" s="548"/>
      <c r="FD91" s="548"/>
      <c r="FE91" s="548"/>
      <c r="FF91" s="548"/>
      <c r="FG91" s="548"/>
      <c r="FH91" s="548"/>
      <c r="FI91" s="548"/>
      <c r="FJ91" s="548"/>
      <c r="FK91" s="548"/>
      <c r="FL91" s="548"/>
      <c r="FM91" s="548"/>
      <c r="FN91" s="548"/>
      <c r="FO91" s="548"/>
      <c r="FP91" s="548"/>
      <c r="FQ91" s="548"/>
      <c r="FR91" s="548"/>
      <c r="FS91" s="548"/>
      <c r="FT91" s="548"/>
      <c r="FU91" s="548"/>
      <c r="FV91" s="548"/>
      <c r="FW91" s="548"/>
      <c r="FX91" s="548"/>
      <c r="FY91" s="548"/>
      <c r="FZ91" s="548"/>
      <c r="GA91" s="548"/>
      <c r="GB91" s="548"/>
      <c r="GC91" s="548"/>
      <c r="GD91" s="548"/>
      <c r="GE91" s="548"/>
      <c r="GF91" s="548"/>
      <c r="GG91" s="548"/>
      <c r="GH91" s="548"/>
      <c r="GI91" s="548"/>
      <c r="GJ91" s="548"/>
      <c r="GK91" s="548"/>
      <c r="GL91" s="548"/>
      <c r="GM91" s="548"/>
      <c r="GN91" s="548"/>
      <c r="GO91" s="548"/>
      <c r="GP91" s="548"/>
      <c r="GQ91" s="548"/>
      <c r="GR91" s="548"/>
      <c r="GS91" s="548"/>
      <c r="GT91" s="548"/>
      <c r="GU91" s="548"/>
      <c r="GV91" s="548"/>
      <c r="GW91" s="548"/>
      <c r="GX91" s="548"/>
      <c r="GY91" s="548"/>
      <c r="GZ91" s="548"/>
      <c r="HA91" s="548"/>
      <c r="HB91" s="548"/>
      <c r="HC91" s="548"/>
      <c r="HD91" s="548"/>
      <c r="HE91" s="548"/>
      <c r="HF91" s="548"/>
      <c r="HG91" s="548"/>
      <c r="HH91" s="548"/>
      <c r="HI91" s="548"/>
      <c r="HJ91" s="548"/>
      <c r="HK91" s="548"/>
      <c r="HL91" s="548"/>
      <c r="HM91" s="548"/>
      <c r="HN91" s="548"/>
      <c r="HO91" s="548"/>
      <c r="HP91" s="548"/>
      <c r="HQ91" s="548"/>
      <c r="HR91" s="548"/>
      <c r="HS91" s="548"/>
      <c r="HT91" s="548"/>
      <c r="HU91" s="548"/>
      <c r="HV91" s="548"/>
      <c r="HW91" s="548"/>
      <c r="HX91" s="548"/>
      <c r="HY91" s="548"/>
      <c r="HZ91" s="548"/>
      <c r="IA91" s="548"/>
      <c r="IB91" s="548"/>
      <c r="IC91" s="548"/>
      <c r="ID91" s="548"/>
      <c r="IE91" s="548"/>
    </row>
    <row r="92" spans="1:239" s="556" customFormat="1">
      <c r="A92" s="986">
        <f t="shared" si="4"/>
        <v>24</v>
      </c>
      <c r="B92" s="914" t="s">
        <v>1023</v>
      </c>
      <c r="C92" s="680" t="s">
        <v>1021</v>
      </c>
      <c r="D92" s="680" t="s">
        <v>1022</v>
      </c>
      <c r="E92" s="1069" t="s">
        <v>682</v>
      </c>
      <c r="F92" s="994">
        <v>45391</v>
      </c>
      <c r="G92" s="985" t="s">
        <v>1341</v>
      </c>
      <c r="H92" s="987">
        <v>1952481</v>
      </c>
      <c r="I92" s="1301"/>
      <c r="K92" s="548"/>
      <c r="L92" s="548"/>
      <c r="M92" s="548"/>
      <c r="N92" s="548"/>
      <c r="O92" s="548"/>
      <c r="P92" s="548"/>
      <c r="Q92" s="548"/>
      <c r="R92" s="548"/>
      <c r="S92" s="548"/>
      <c r="T92" s="548"/>
      <c r="U92" s="548"/>
      <c r="V92" s="548"/>
      <c r="W92" s="548"/>
      <c r="X92" s="548"/>
      <c r="Y92" s="548"/>
      <c r="Z92" s="548"/>
      <c r="AA92" s="548"/>
      <c r="AB92" s="548"/>
      <c r="AC92" s="548"/>
      <c r="AD92" s="548"/>
      <c r="AE92" s="548"/>
      <c r="AF92" s="548"/>
      <c r="AG92" s="548"/>
      <c r="AH92" s="548"/>
      <c r="AI92" s="548"/>
      <c r="AJ92" s="548"/>
      <c r="AK92" s="548"/>
      <c r="AL92" s="548"/>
      <c r="AM92" s="548"/>
      <c r="AN92" s="548"/>
      <c r="AO92" s="548"/>
      <c r="AP92" s="548"/>
      <c r="AQ92" s="548"/>
      <c r="AR92" s="548"/>
      <c r="AS92" s="548"/>
      <c r="AT92" s="548"/>
      <c r="AU92" s="548"/>
      <c r="AV92" s="548"/>
      <c r="AW92" s="548"/>
      <c r="AX92" s="548"/>
      <c r="AY92" s="548"/>
      <c r="AZ92" s="548"/>
      <c r="BA92" s="548"/>
      <c r="BB92" s="548"/>
      <c r="BC92" s="548"/>
      <c r="BD92" s="548"/>
      <c r="BE92" s="548"/>
      <c r="BF92" s="548"/>
      <c r="BG92" s="548"/>
      <c r="BH92" s="548"/>
      <c r="BI92" s="548"/>
      <c r="BJ92" s="548"/>
      <c r="BK92" s="548"/>
      <c r="BL92" s="548"/>
      <c r="BM92" s="548"/>
      <c r="BN92" s="548"/>
      <c r="BO92" s="548"/>
      <c r="BP92" s="548"/>
      <c r="BQ92" s="548"/>
      <c r="BR92" s="548"/>
      <c r="BS92" s="548"/>
      <c r="BT92" s="548"/>
      <c r="BU92" s="548"/>
      <c r="BV92" s="548"/>
      <c r="BW92" s="548"/>
      <c r="BX92" s="548"/>
      <c r="BY92" s="548"/>
      <c r="BZ92" s="548"/>
      <c r="CA92" s="548"/>
      <c r="CB92" s="548"/>
      <c r="CC92" s="548"/>
      <c r="CD92" s="548"/>
      <c r="CE92" s="548"/>
      <c r="CF92" s="548"/>
      <c r="CG92" s="548"/>
      <c r="CH92" s="548"/>
      <c r="CI92" s="548"/>
      <c r="CJ92" s="548"/>
      <c r="CK92" s="548"/>
      <c r="CL92" s="548"/>
      <c r="CM92" s="548"/>
      <c r="CN92" s="548"/>
      <c r="CO92" s="548"/>
      <c r="CP92" s="548"/>
      <c r="CQ92" s="548"/>
      <c r="CR92" s="548"/>
      <c r="CS92" s="548"/>
      <c r="CT92" s="548"/>
      <c r="CU92" s="548"/>
      <c r="CV92" s="548"/>
      <c r="CW92" s="548"/>
      <c r="CX92" s="548"/>
      <c r="CY92" s="548"/>
      <c r="CZ92" s="548"/>
      <c r="DA92" s="548"/>
      <c r="DB92" s="548"/>
      <c r="DC92" s="548"/>
      <c r="DD92" s="548"/>
      <c r="DE92" s="548"/>
      <c r="DF92" s="548"/>
      <c r="DG92" s="548"/>
      <c r="DH92" s="548"/>
      <c r="DI92" s="548"/>
      <c r="DJ92" s="548"/>
      <c r="DK92" s="548"/>
      <c r="DL92" s="548"/>
      <c r="DM92" s="548"/>
      <c r="DN92" s="548"/>
      <c r="DO92" s="548"/>
      <c r="DP92" s="548"/>
      <c r="DQ92" s="548"/>
      <c r="DR92" s="548"/>
      <c r="DS92" s="548"/>
      <c r="DT92" s="548"/>
      <c r="DU92" s="548"/>
      <c r="DV92" s="548"/>
      <c r="DW92" s="548"/>
      <c r="DX92" s="548"/>
      <c r="DY92" s="548"/>
      <c r="DZ92" s="548"/>
      <c r="EA92" s="548"/>
      <c r="EB92" s="548"/>
      <c r="EC92" s="548"/>
      <c r="ED92" s="548"/>
      <c r="EE92" s="548"/>
      <c r="EF92" s="548"/>
      <c r="EG92" s="548"/>
      <c r="EH92" s="548"/>
      <c r="EI92" s="548"/>
      <c r="EJ92" s="548"/>
      <c r="EK92" s="548"/>
      <c r="EL92" s="548"/>
      <c r="EM92" s="548"/>
      <c r="EN92" s="548"/>
      <c r="EO92" s="548"/>
      <c r="EP92" s="548"/>
      <c r="EQ92" s="548"/>
      <c r="ER92" s="548"/>
      <c r="ES92" s="548"/>
      <c r="ET92" s="548"/>
      <c r="EU92" s="548"/>
      <c r="EV92" s="548"/>
      <c r="EW92" s="548"/>
      <c r="EX92" s="548"/>
      <c r="EY92" s="548"/>
      <c r="EZ92" s="548"/>
      <c r="FA92" s="548"/>
      <c r="FB92" s="548"/>
      <c r="FC92" s="548"/>
      <c r="FD92" s="548"/>
      <c r="FE92" s="548"/>
      <c r="FF92" s="548"/>
      <c r="FG92" s="548"/>
      <c r="FH92" s="548"/>
      <c r="FI92" s="548"/>
      <c r="FJ92" s="548"/>
      <c r="FK92" s="548"/>
      <c r="FL92" s="548"/>
      <c r="FM92" s="548"/>
      <c r="FN92" s="548"/>
      <c r="FO92" s="548"/>
      <c r="FP92" s="548"/>
      <c r="FQ92" s="548"/>
      <c r="FR92" s="548"/>
      <c r="FS92" s="548"/>
      <c r="FT92" s="548"/>
      <c r="FU92" s="548"/>
      <c r="FV92" s="548"/>
      <c r="FW92" s="548"/>
      <c r="FX92" s="548"/>
      <c r="FY92" s="548"/>
      <c r="FZ92" s="548"/>
      <c r="GA92" s="548"/>
      <c r="GB92" s="548"/>
      <c r="GC92" s="548"/>
      <c r="GD92" s="548"/>
      <c r="GE92" s="548"/>
      <c r="GF92" s="548"/>
      <c r="GG92" s="548"/>
      <c r="GH92" s="548"/>
      <c r="GI92" s="548"/>
      <c r="GJ92" s="548"/>
      <c r="GK92" s="548"/>
      <c r="GL92" s="548"/>
      <c r="GM92" s="548"/>
      <c r="GN92" s="548"/>
      <c r="GO92" s="548"/>
      <c r="GP92" s="548"/>
      <c r="GQ92" s="548"/>
      <c r="GR92" s="548"/>
      <c r="GS92" s="548"/>
      <c r="GT92" s="548"/>
      <c r="GU92" s="548"/>
      <c r="GV92" s="548"/>
      <c r="GW92" s="548"/>
      <c r="GX92" s="548"/>
      <c r="GY92" s="548"/>
      <c r="GZ92" s="548"/>
      <c r="HA92" s="548"/>
      <c r="HB92" s="548"/>
      <c r="HC92" s="548"/>
      <c r="HD92" s="548"/>
      <c r="HE92" s="548"/>
      <c r="HF92" s="548"/>
      <c r="HG92" s="548"/>
      <c r="HH92" s="548"/>
      <c r="HI92" s="548"/>
      <c r="HJ92" s="548"/>
      <c r="HK92" s="548"/>
      <c r="HL92" s="548"/>
      <c r="HM92" s="548"/>
      <c r="HN92" s="548"/>
      <c r="HO92" s="548"/>
      <c r="HP92" s="548"/>
      <c r="HQ92" s="548"/>
      <c r="HR92" s="548"/>
      <c r="HS92" s="548"/>
      <c r="HT92" s="548"/>
      <c r="HU92" s="548"/>
      <c r="HV92" s="548"/>
      <c r="HW92" s="548"/>
      <c r="HX92" s="548"/>
      <c r="HY92" s="548"/>
      <c r="HZ92" s="548"/>
      <c r="IA92" s="548"/>
      <c r="IB92" s="548"/>
      <c r="IC92" s="548"/>
      <c r="ID92" s="548"/>
      <c r="IE92" s="548"/>
    </row>
    <row r="93" spans="1:239" s="556" customFormat="1">
      <c r="A93" s="986">
        <f t="shared" si="4"/>
        <v>25</v>
      </c>
      <c r="B93" s="914" t="s">
        <v>1023</v>
      </c>
      <c r="C93" s="680" t="s">
        <v>1021</v>
      </c>
      <c r="D93" s="680" t="s">
        <v>1022</v>
      </c>
      <c r="E93" s="1069" t="s">
        <v>682</v>
      </c>
      <c r="F93" s="994">
        <v>45392</v>
      </c>
      <c r="G93" s="985" t="s">
        <v>1342</v>
      </c>
      <c r="H93" s="987">
        <v>478908.43</v>
      </c>
      <c r="I93" s="1301"/>
      <c r="K93" s="548"/>
      <c r="L93" s="548"/>
      <c r="M93" s="548"/>
      <c r="N93" s="548"/>
      <c r="O93" s="548"/>
      <c r="P93" s="548"/>
      <c r="Q93" s="548"/>
      <c r="R93" s="548"/>
      <c r="S93" s="548"/>
      <c r="T93" s="548"/>
      <c r="U93" s="548"/>
      <c r="V93" s="548"/>
      <c r="W93" s="548"/>
      <c r="X93" s="548"/>
      <c r="Y93" s="548"/>
      <c r="Z93" s="548"/>
      <c r="AA93" s="548"/>
      <c r="AB93" s="548"/>
      <c r="AC93" s="548"/>
      <c r="AD93" s="548"/>
      <c r="AE93" s="548"/>
      <c r="AF93" s="548"/>
      <c r="AG93" s="548"/>
      <c r="AH93" s="548"/>
      <c r="AI93" s="548"/>
      <c r="AJ93" s="548"/>
      <c r="AK93" s="548"/>
      <c r="AL93" s="548"/>
      <c r="AM93" s="548"/>
      <c r="AN93" s="548"/>
      <c r="AO93" s="548"/>
      <c r="AP93" s="548"/>
      <c r="AQ93" s="548"/>
      <c r="AR93" s="548"/>
      <c r="AS93" s="548"/>
      <c r="AT93" s="548"/>
      <c r="AU93" s="548"/>
      <c r="AV93" s="548"/>
      <c r="AW93" s="548"/>
      <c r="AX93" s="548"/>
      <c r="AY93" s="548"/>
      <c r="AZ93" s="548"/>
      <c r="BA93" s="548"/>
      <c r="BB93" s="548"/>
      <c r="BC93" s="548"/>
      <c r="BD93" s="548"/>
      <c r="BE93" s="548"/>
      <c r="BF93" s="548"/>
      <c r="BG93" s="548"/>
      <c r="BH93" s="548"/>
      <c r="BI93" s="548"/>
      <c r="BJ93" s="548"/>
      <c r="BK93" s="548"/>
      <c r="BL93" s="548"/>
      <c r="BM93" s="548"/>
      <c r="BN93" s="548"/>
      <c r="BO93" s="548"/>
      <c r="BP93" s="548"/>
      <c r="BQ93" s="548"/>
      <c r="BR93" s="548"/>
      <c r="BS93" s="548"/>
      <c r="BT93" s="548"/>
      <c r="BU93" s="548"/>
      <c r="BV93" s="548"/>
      <c r="BW93" s="548"/>
      <c r="BX93" s="548"/>
      <c r="BY93" s="548"/>
      <c r="BZ93" s="548"/>
      <c r="CA93" s="548"/>
      <c r="CB93" s="548"/>
      <c r="CC93" s="548"/>
      <c r="CD93" s="548"/>
      <c r="CE93" s="548"/>
      <c r="CF93" s="548"/>
      <c r="CG93" s="548"/>
      <c r="CH93" s="548"/>
      <c r="CI93" s="548"/>
      <c r="CJ93" s="548"/>
      <c r="CK93" s="548"/>
      <c r="CL93" s="548"/>
      <c r="CM93" s="548"/>
      <c r="CN93" s="548"/>
      <c r="CO93" s="548"/>
      <c r="CP93" s="548"/>
      <c r="CQ93" s="548"/>
      <c r="CR93" s="548"/>
      <c r="CS93" s="548"/>
      <c r="CT93" s="548"/>
      <c r="CU93" s="548"/>
      <c r="CV93" s="548"/>
      <c r="CW93" s="548"/>
      <c r="CX93" s="548"/>
      <c r="CY93" s="548"/>
      <c r="CZ93" s="548"/>
      <c r="DA93" s="548"/>
      <c r="DB93" s="548"/>
      <c r="DC93" s="548"/>
      <c r="DD93" s="548"/>
      <c r="DE93" s="548"/>
      <c r="DF93" s="548"/>
      <c r="DG93" s="548"/>
      <c r="DH93" s="548"/>
      <c r="DI93" s="548"/>
      <c r="DJ93" s="548"/>
      <c r="DK93" s="548"/>
      <c r="DL93" s="548"/>
      <c r="DM93" s="548"/>
      <c r="DN93" s="548"/>
      <c r="DO93" s="548"/>
      <c r="DP93" s="548"/>
      <c r="DQ93" s="548"/>
      <c r="DR93" s="548"/>
      <c r="DS93" s="548"/>
      <c r="DT93" s="548"/>
      <c r="DU93" s="548"/>
      <c r="DV93" s="548"/>
      <c r="DW93" s="548"/>
      <c r="DX93" s="548"/>
      <c r="DY93" s="548"/>
      <c r="DZ93" s="548"/>
      <c r="EA93" s="548"/>
      <c r="EB93" s="548"/>
      <c r="EC93" s="548"/>
      <c r="ED93" s="548"/>
      <c r="EE93" s="548"/>
      <c r="EF93" s="548"/>
      <c r="EG93" s="548"/>
      <c r="EH93" s="548"/>
      <c r="EI93" s="548"/>
      <c r="EJ93" s="548"/>
      <c r="EK93" s="548"/>
      <c r="EL93" s="548"/>
      <c r="EM93" s="548"/>
      <c r="EN93" s="548"/>
      <c r="EO93" s="548"/>
      <c r="EP93" s="548"/>
      <c r="EQ93" s="548"/>
      <c r="ER93" s="548"/>
      <c r="ES93" s="548"/>
      <c r="ET93" s="548"/>
      <c r="EU93" s="548"/>
      <c r="EV93" s="548"/>
      <c r="EW93" s="548"/>
      <c r="EX93" s="548"/>
      <c r="EY93" s="548"/>
      <c r="EZ93" s="548"/>
      <c r="FA93" s="548"/>
      <c r="FB93" s="548"/>
      <c r="FC93" s="548"/>
      <c r="FD93" s="548"/>
      <c r="FE93" s="548"/>
      <c r="FF93" s="548"/>
      <c r="FG93" s="548"/>
      <c r="FH93" s="548"/>
      <c r="FI93" s="548"/>
      <c r="FJ93" s="548"/>
      <c r="FK93" s="548"/>
      <c r="FL93" s="548"/>
      <c r="FM93" s="548"/>
      <c r="FN93" s="548"/>
      <c r="FO93" s="548"/>
      <c r="FP93" s="548"/>
      <c r="FQ93" s="548"/>
      <c r="FR93" s="548"/>
      <c r="FS93" s="548"/>
      <c r="FT93" s="548"/>
      <c r="FU93" s="548"/>
      <c r="FV93" s="548"/>
      <c r="FW93" s="548"/>
      <c r="FX93" s="548"/>
      <c r="FY93" s="548"/>
      <c r="FZ93" s="548"/>
      <c r="GA93" s="548"/>
      <c r="GB93" s="548"/>
      <c r="GC93" s="548"/>
      <c r="GD93" s="548"/>
      <c r="GE93" s="548"/>
      <c r="GF93" s="548"/>
      <c r="GG93" s="548"/>
      <c r="GH93" s="548"/>
      <c r="GI93" s="548"/>
      <c r="GJ93" s="548"/>
      <c r="GK93" s="548"/>
      <c r="GL93" s="548"/>
      <c r="GM93" s="548"/>
      <c r="GN93" s="548"/>
      <c r="GO93" s="548"/>
      <c r="GP93" s="548"/>
      <c r="GQ93" s="548"/>
      <c r="GR93" s="548"/>
      <c r="GS93" s="548"/>
      <c r="GT93" s="548"/>
      <c r="GU93" s="548"/>
      <c r="GV93" s="548"/>
      <c r="GW93" s="548"/>
      <c r="GX93" s="548"/>
      <c r="GY93" s="548"/>
      <c r="GZ93" s="548"/>
      <c r="HA93" s="548"/>
      <c r="HB93" s="548"/>
      <c r="HC93" s="548"/>
      <c r="HD93" s="548"/>
      <c r="HE93" s="548"/>
      <c r="HF93" s="548"/>
      <c r="HG93" s="548"/>
      <c r="HH93" s="548"/>
      <c r="HI93" s="548"/>
      <c r="HJ93" s="548"/>
      <c r="HK93" s="548"/>
      <c r="HL93" s="548"/>
      <c r="HM93" s="548"/>
      <c r="HN93" s="548"/>
      <c r="HO93" s="548"/>
      <c r="HP93" s="548"/>
      <c r="HQ93" s="548"/>
      <c r="HR93" s="548"/>
      <c r="HS93" s="548"/>
      <c r="HT93" s="548"/>
      <c r="HU93" s="548"/>
      <c r="HV93" s="548"/>
      <c r="HW93" s="548"/>
      <c r="HX93" s="548"/>
      <c r="HY93" s="548"/>
      <c r="HZ93" s="548"/>
      <c r="IA93" s="548"/>
      <c r="IB93" s="548"/>
      <c r="IC93" s="548"/>
      <c r="ID93" s="548"/>
      <c r="IE93" s="548"/>
    </row>
    <row r="94" spans="1:239" s="556" customFormat="1">
      <c r="A94" s="986">
        <f t="shared" si="4"/>
        <v>26</v>
      </c>
      <c r="B94" s="914" t="s">
        <v>1023</v>
      </c>
      <c r="C94" s="680" t="s">
        <v>1021</v>
      </c>
      <c r="D94" s="680" t="s">
        <v>1022</v>
      </c>
      <c r="E94" s="1069" t="s">
        <v>682</v>
      </c>
      <c r="F94" s="994">
        <v>45392</v>
      </c>
      <c r="G94" s="985" t="s">
        <v>1343</v>
      </c>
      <c r="H94" s="987">
        <v>830660</v>
      </c>
      <c r="I94" s="1301"/>
      <c r="K94" s="548"/>
      <c r="L94" s="548"/>
      <c r="M94" s="548"/>
      <c r="N94" s="548"/>
      <c r="O94" s="548"/>
      <c r="P94" s="548"/>
      <c r="Q94" s="548"/>
      <c r="R94" s="548"/>
      <c r="S94" s="548"/>
      <c r="T94" s="548"/>
      <c r="U94" s="548"/>
      <c r="V94" s="548"/>
      <c r="W94" s="548"/>
      <c r="X94" s="548"/>
      <c r="Y94" s="548"/>
      <c r="Z94" s="548"/>
      <c r="AA94" s="548"/>
      <c r="AB94" s="548"/>
      <c r="AC94" s="548"/>
      <c r="AD94" s="548"/>
      <c r="AE94" s="548"/>
      <c r="AF94" s="548"/>
      <c r="AG94" s="548"/>
      <c r="AH94" s="548"/>
      <c r="AI94" s="548"/>
      <c r="AJ94" s="548"/>
      <c r="AK94" s="548"/>
      <c r="AL94" s="548"/>
      <c r="AM94" s="548"/>
      <c r="AN94" s="548"/>
      <c r="AO94" s="548"/>
      <c r="AP94" s="548"/>
      <c r="AQ94" s="548"/>
      <c r="AR94" s="548"/>
      <c r="AS94" s="548"/>
      <c r="AT94" s="548"/>
      <c r="AU94" s="548"/>
      <c r="AV94" s="548"/>
      <c r="AW94" s="548"/>
      <c r="AX94" s="548"/>
      <c r="AY94" s="548"/>
      <c r="AZ94" s="548"/>
      <c r="BA94" s="548"/>
      <c r="BB94" s="548"/>
      <c r="BC94" s="548"/>
      <c r="BD94" s="548"/>
      <c r="BE94" s="548"/>
      <c r="BF94" s="548"/>
      <c r="BG94" s="548"/>
      <c r="BH94" s="548"/>
      <c r="BI94" s="548"/>
      <c r="BJ94" s="548"/>
      <c r="BK94" s="548"/>
      <c r="BL94" s="548"/>
      <c r="BM94" s="548"/>
      <c r="BN94" s="548"/>
      <c r="BO94" s="548"/>
      <c r="BP94" s="548"/>
      <c r="BQ94" s="548"/>
      <c r="BR94" s="548"/>
      <c r="BS94" s="548"/>
      <c r="BT94" s="548"/>
      <c r="BU94" s="548"/>
      <c r="BV94" s="548"/>
      <c r="BW94" s="548"/>
      <c r="BX94" s="548"/>
      <c r="BY94" s="548"/>
      <c r="BZ94" s="548"/>
      <c r="CA94" s="548"/>
      <c r="CB94" s="548"/>
      <c r="CC94" s="548"/>
      <c r="CD94" s="548"/>
      <c r="CE94" s="548"/>
      <c r="CF94" s="548"/>
      <c r="CG94" s="548"/>
      <c r="CH94" s="548"/>
      <c r="CI94" s="548"/>
      <c r="CJ94" s="548"/>
      <c r="CK94" s="548"/>
      <c r="CL94" s="548"/>
      <c r="CM94" s="548"/>
      <c r="CN94" s="548"/>
      <c r="CO94" s="548"/>
      <c r="CP94" s="548"/>
      <c r="CQ94" s="548"/>
      <c r="CR94" s="548"/>
      <c r="CS94" s="548"/>
      <c r="CT94" s="548"/>
      <c r="CU94" s="548"/>
      <c r="CV94" s="548"/>
      <c r="CW94" s="548"/>
      <c r="CX94" s="548"/>
      <c r="CY94" s="548"/>
      <c r="CZ94" s="548"/>
      <c r="DA94" s="548"/>
      <c r="DB94" s="548"/>
      <c r="DC94" s="548"/>
      <c r="DD94" s="548"/>
      <c r="DE94" s="548"/>
      <c r="DF94" s="548"/>
      <c r="DG94" s="548"/>
      <c r="DH94" s="548"/>
      <c r="DI94" s="548"/>
      <c r="DJ94" s="548"/>
      <c r="DK94" s="548"/>
      <c r="DL94" s="548"/>
      <c r="DM94" s="548"/>
      <c r="DN94" s="548"/>
      <c r="DO94" s="548"/>
      <c r="DP94" s="548"/>
      <c r="DQ94" s="548"/>
      <c r="DR94" s="548"/>
      <c r="DS94" s="548"/>
      <c r="DT94" s="548"/>
      <c r="DU94" s="548"/>
      <c r="DV94" s="548"/>
      <c r="DW94" s="548"/>
      <c r="DX94" s="548"/>
      <c r="DY94" s="548"/>
      <c r="DZ94" s="548"/>
      <c r="EA94" s="548"/>
      <c r="EB94" s="548"/>
      <c r="EC94" s="548"/>
      <c r="ED94" s="548"/>
      <c r="EE94" s="548"/>
      <c r="EF94" s="548"/>
      <c r="EG94" s="548"/>
      <c r="EH94" s="548"/>
      <c r="EI94" s="548"/>
      <c r="EJ94" s="548"/>
      <c r="EK94" s="548"/>
      <c r="EL94" s="548"/>
      <c r="EM94" s="548"/>
      <c r="EN94" s="548"/>
      <c r="EO94" s="548"/>
      <c r="EP94" s="548"/>
      <c r="EQ94" s="548"/>
      <c r="ER94" s="548"/>
      <c r="ES94" s="548"/>
      <c r="ET94" s="548"/>
      <c r="EU94" s="548"/>
      <c r="EV94" s="548"/>
      <c r="EW94" s="548"/>
      <c r="EX94" s="548"/>
      <c r="EY94" s="548"/>
      <c r="EZ94" s="548"/>
      <c r="FA94" s="548"/>
      <c r="FB94" s="548"/>
      <c r="FC94" s="548"/>
      <c r="FD94" s="548"/>
      <c r="FE94" s="548"/>
      <c r="FF94" s="548"/>
      <c r="FG94" s="548"/>
      <c r="FH94" s="548"/>
      <c r="FI94" s="548"/>
      <c r="FJ94" s="548"/>
      <c r="FK94" s="548"/>
      <c r="FL94" s="548"/>
      <c r="FM94" s="548"/>
      <c r="FN94" s="548"/>
      <c r="FO94" s="548"/>
      <c r="FP94" s="548"/>
      <c r="FQ94" s="548"/>
      <c r="FR94" s="548"/>
      <c r="FS94" s="548"/>
      <c r="FT94" s="548"/>
      <c r="FU94" s="548"/>
      <c r="FV94" s="548"/>
      <c r="FW94" s="548"/>
      <c r="FX94" s="548"/>
      <c r="FY94" s="548"/>
      <c r="FZ94" s="548"/>
      <c r="GA94" s="548"/>
      <c r="GB94" s="548"/>
      <c r="GC94" s="548"/>
      <c r="GD94" s="548"/>
      <c r="GE94" s="548"/>
      <c r="GF94" s="548"/>
      <c r="GG94" s="548"/>
      <c r="GH94" s="548"/>
      <c r="GI94" s="548"/>
      <c r="GJ94" s="548"/>
      <c r="GK94" s="548"/>
      <c r="GL94" s="548"/>
      <c r="GM94" s="548"/>
      <c r="GN94" s="548"/>
      <c r="GO94" s="548"/>
      <c r="GP94" s="548"/>
      <c r="GQ94" s="548"/>
      <c r="GR94" s="548"/>
      <c r="GS94" s="548"/>
      <c r="GT94" s="548"/>
      <c r="GU94" s="548"/>
      <c r="GV94" s="548"/>
      <c r="GW94" s="548"/>
      <c r="GX94" s="548"/>
      <c r="GY94" s="548"/>
      <c r="GZ94" s="548"/>
      <c r="HA94" s="548"/>
      <c r="HB94" s="548"/>
      <c r="HC94" s="548"/>
      <c r="HD94" s="548"/>
      <c r="HE94" s="548"/>
      <c r="HF94" s="548"/>
      <c r="HG94" s="548"/>
      <c r="HH94" s="548"/>
      <c r="HI94" s="548"/>
      <c r="HJ94" s="548"/>
      <c r="HK94" s="548"/>
      <c r="HL94" s="548"/>
      <c r="HM94" s="548"/>
      <c r="HN94" s="548"/>
      <c r="HO94" s="548"/>
      <c r="HP94" s="548"/>
      <c r="HQ94" s="548"/>
      <c r="HR94" s="548"/>
      <c r="HS94" s="548"/>
      <c r="HT94" s="548"/>
      <c r="HU94" s="548"/>
      <c r="HV94" s="548"/>
      <c r="HW94" s="548"/>
      <c r="HX94" s="548"/>
      <c r="HY94" s="548"/>
      <c r="HZ94" s="548"/>
      <c r="IA94" s="548"/>
      <c r="IB94" s="548"/>
      <c r="IC94" s="548"/>
      <c r="ID94" s="548"/>
      <c r="IE94" s="548"/>
    </row>
    <row r="95" spans="1:239" s="556" customFormat="1">
      <c r="A95" s="986">
        <f t="shared" si="4"/>
        <v>27</v>
      </c>
      <c r="B95" s="914" t="s">
        <v>1023</v>
      </c>
      <c r="C95" s="680" t="s">
        <v>1021</v>
      </c>
      <c r="D95" s="680" t="s">
        <v>1022</v>
      </c>
      <c r="E95" s="1069" t="s">
        <v>682</v>
      </c>
      <c r="F95" s="994">
        <v>45393</v>
      </c>
      <c r="G95" s="985" t="s">
        <v>1344</v>
      </c>
      <c r="H95" s="987">
        <v>3835</v>
      </c>
      <c r="I95" s="1301"/>
      <c r="K95" s="548"/>
      <c r="L95" s="548"/>
      <c r="M95" s="548"/>
      <c r="N95" s="548"/>
      <c r="O95" s="548"/>
      <c r="P95" s="548"/>
      <c r="Q95" s="548"/>
      <c r="R95" s="548"/>
      <c r="S95" s="548"/>
      <c r="T95" s="548"/>
      <c r="U95" s="548"/>
      <c r="V95" s="548"/>
      <c r="W95" s="548"/>
      <c r="X95" s="548"/>
      <c r="Y95" s="548"/>
      <c r="Z95" s="548"/>
      <c r="AA95" s="548"/>
      <c r="AB95" s="548"/>
      <c r="AC95" s="548"/>
      <c r="AD95" s="548"/>
      <c r="AE95" s="548"/>
      <c r="AF95" s="548"/>
      <c r="AG95" s="548"/>
      <c r="AH95" s="548"/>
      <c r="AI95" s="548"/>
      <c r="AJ95" s="548"/>
      <c r="AK95" s="548"/>
      <c r="AL95" s="548"/>
      <c r="AM95" s="548"/>
      <c r="AN95" s="548"/>
      <c r="AO95" s="548"/>
      <c r="AP95" s="548"/>
      <c r="AQ95" s="548"/>
      <c r="AR95" s="548"/>
      <c r="AS95" s="548"/>
      <c r="AT95" s="548"/>
      <c r="AU95" s="548"/>
      <c r="AV95" s="548"/>
      <c r="AW95" s="548"/>
      <c r="AX95" s="548"/>
      <c r="AY95" s="548"/>
      <c r="AZ95" s="548"/>
      <c r="BA95" s="548"/>
      <c r="BB95" s="548"/>
      <c r="BC95" s="548"/>
      <c r="BD95" s="548"/>
      <c r="BE95" s="548"/>
      <c r="BF95" s="548"/>
      <c r="BG95" s="548"/>
      <c r="BH95" s="548"/>
      <c r="BI95" s="548"/>
      <c r="BJ95" s="548"/>
      <c r="BK95" s="548"/>
      <c r="BL95" s="548"/>
      <c r="BM95" s="548"/>
      <c r="BN95" s="548"/>
      <c r="BO95" s="548"/>
      <c r="BP95" s="548"/>
      <c r="BQ95" s="548"/>
      <c r="BR95" s="548"/>
      <c r="BS95" s="548"/>
      <c r="BT95" s="548"/>
      <c r="BU95" s="548"/>
      <c r="BV95" s="548"/>
      <c r="BW95" s="548"/>
      <c r="BX95" s="548"/>
      <c r="BY95" s="548"/>
      <c r="BZ95" s="548"/>
      <c r="CA95" s="548"/>
      <c r="CB95" s="548"/>
      <c r="CC95" s="548"/>
      <c r="CD95" s="548"/>
      <c r="CE95" s="548"/>
      <c r="CF95" s="548"/>
      <c r="CG95" s="548"/>
      <c r="CH95" s="548"/>
      <c r="CI95" s="548"/>
      <c r="CJ95" s="548"/>
      <c r="CK95" s="548"/>
      <c r="CL95" s="548"/>
      <c r="CM95" s="548"/>
      <c r="CN95" s="548"/>
      <c r="CO95" s="548"/>
      <c r="CP95" s="548"/>
      <c r="CQ95" s="548"/>
      <c r="CR95" s="548"/>
      <c r="CS95" s="548"/>
      <c r="CT95" s="548"/>
      <c r="CU95" s="548"/>
      <c r="CV95" s="548"/>
      <c r="CW95" s="548"/>
      <c r="CX95" s="548"/>
      <c r="CY95" s="548"/>
      <c r="CZ95" s="548"/>
      <c r="DA95" s="548"/>
      <c r="DB95" s="548"/>
      <c r="DC95" s="548"/>
      <c r="DD95" s="548"/>
      <c r="DE95" s="548"/>
      <c r="DF95" s="548"/>
      <c r="DG95" s="548"/>
      <c r="DH95" s="548"/>
      <c r="DI95" s="548"/>
      <c r="DJ95" s="548"/>
      <c r="DK95" s="548"/>
      <c r="DL95" s="548"/>
      <c r="DM95" s="548"/>
      <c r="DN95" s="548"/>
      <c r="DO95" s="548"/>
      <c r="DP95" s="548"/>
      <c r="DQ95" s="548"/>
      <c r="DR95" s="548"/>
      <c r="DS95" s="548"/>
      <c r="DT95" s="548"/>
      <c r="DU95" s="548"/>
      <c r="DV95" s="548"/>
      <c r="DW95" s="548"/>
      <c r="DX95" s="548"/>
      <c r="DY95" s="548"/>
      <c r="DZ95" s="548"/>
      <c r="EA95" s="548"/>
      <c r="EB95" s="548"/>
      <c r="EC95" s="548"/>
      <c r="ED95" s="548"/>
      <c r="EE95" s="548"/>
      <c r="EF95" s="548"/>
      <c r="EG95" s="548"/>
      <c r="EH95" s="548"/>
      <c r="EI95" s="548"/>
      <c r="EJ95" s="548"/>
      <c r="EK95" s="548"/>
      <c r="EL95" s="548"/>
      <c r="EM95" s="548"/>
      <c r="EN95" s="548"/>
      <c r="EO95" s="548"/>
      <c r="EP95" s="548"/>
      <c r="EQ95" s="548"/>
      <c r="ER95" s="548"/>
      <c r="ES95" s="548"/>
      <c r="ET95" s="548"/>
      <c r="EU95" s="548"/>
      <c r="EV95" s="548"/>
      <c r="EW95" s="548"/>
      <c r="EX95" s="548"/>
      <c r="EY95" s="548"/>
      <c r="EZ95" s="548"/>
      <c r="FA95" s="548"/>
      <c r="FB95" s="548"/>
      <c r="FC95" s="548"/>
      <c r="FD95" s="548"/>
      <c r="FE95" s="548"/>
      <c r="FF95" s="548"/>
      <c r="FG95" s="548"/>
      <c r="FH95" s="548"/>
      <c r="FI95" s="548"/>
      <c r="FJ95" s="548"/>
      <c r="FK95" s="548"/>
      <c r="FL95" s="548"/>
      <c r="FM95" s="548"/>
      <c r="FN95" s="548"/>
      <c r="FO95" s="548"/>
      <c r="FP95" s="548"/>
      <c r="FQ95" s="548"/>
      <c r="FR95" s="548"/>
      <c r="FS95" s="548"/>
      <c r="FT95" s="548"/>
      <c r="FU95" s="548"/>
      <c r="FV95" s="548"/>
      <c r="FW95" s="548"/>
      <c r="FX95" s="548"/>
      <c r="FY95" s="548"/>
      <c r="FZ95" s="548"/>
      <c r="GA95" s="548"/>
      <c r="GB95" s="548"/>
      <c r="GC95" s="548"/>
      <c r="GD95" s="548"/>
      <c r="GE95" s="548"/>
      <c r="GF95" s="548"/>
      <c r="GG95" s="548"/>
      <c r="GH95" s="548"/>
      <c r="GI95" s="548"/>
      <c r="GJ95" s="548"/>
      <c r="GK95" s="548"/>
      <c r="GL95" s="548"/>
      <c r="GM95" s="548"/>
      <c r="GN95" s="548"/>
      <c r="GO95" s="548"/>
      <c r="GP95" s="548"/>
      <c r="GQ95" s="548"/>
      <c r="GR95" s="548"/>
      <c r="GS95" s="548"/>
      <c r="GT95" s="548"/>
      <c r="GU95" s="548"/>
      <c r="GV95" s="548"/>
      <c r="GW95" s="548"/>
      <c r="GX95" s="548"/>
      <c r="GY95" s="548"/>
      <c r="GZ95" s="548"/>
      <c r="HA95" s="548"/>
      <c r="HB95" s="548"/>
      <c r="HC95" s="548"/>
      <c r="HD95" s="548"/>
      <c r="HE95" s="548"/>
      <c r="HF95" s="548"/>
      <c r="HG95" s="548"/>
      <c r="HH95" s="548"/>
      <c r="HI95" s="548"/>
      <c r="HJ95" s="548"/>
      <c r="HK95" s="548"/>
      <c r="HL95" s="548"/>
      <c r="HM95" s="548"/>
      <c r="HN95" s="548"/>
      <c r="HO95" s="548"/>
      <c r="HP95" s="548"/>
      <c r="HQ95" s="548"/>
      <c r="HR95" s="548"/>
      <c r="HS95" s="548"/>
      <c r="HT95" s="548"/>
      <c r="HU95" s="548"/>
      <c r="HV95" s="548"/>
      <c r="HW95" s="548"/>
      <c r="HX95" s="548"/>
      <c r="HY95" s="548"/>
      <c r="HZ95" s="548"/>
      <c r="IA95" s="548"/>
      <c r="IB95" s="548"/>
      <c r="IC95" s="548"/>
      <c r="ID95" s="548"/>
      <c r="IE95" s="548"/>
    </row>
    <row r="96" spans="1:239" s="556" customFormat="1">
      <c r="A96" s="986">
        <f t="shared" si="4"/>
        <v>28</v>
      </c>
      <c r="B96" s="914" t="s">
        <v>1023</v>
      </c>
      <c r="C96" s="680" t="s">
        <v>1021</v>
      </c>
      <c r="D96" s="680" t="s">
        <v>1022</v>
      </c>
      <c r="E96" s="1069" t="s">
        <v>682</v>
      </c>
      <c r="F96" s="994">
        <v>45394</v>
      </c>
      <c r="G96" s="985" t="s">
        <v>1345</v>
      </c>
      <c r="H96" s="987">
        <v>213884.52</v>
      </c>
      <c r="I96" s="1301"/>
      <c r="K96" s="548"/>
      <c r="L96" s="548"/>
      <c r="M96" s="548"/>
      <c r="N96" s="548"/>
      <c r="O96" s="548"/>
      <c r="P96" s="548"/>
      <c r="Q96" s="548"/>
      <c r="R96" s="548"/>
      <c r="S96" s="548"/>
      <c r="T96" s="548"/>
      <c r="U96" s="548"/>
      <c r="V96" s="548"/>
      <c r="W96" s="548"/>
      <c r="X96" s="548"/>
      <c r="Y96" s="548"/>
      <c r="Z96" s="548"/>
      <c r="AA96" s="548"/>
      <c r="AB96" s="548"/>
      <c r="AC96" s="548"/>
      <c r="AD96" s="548"/>
      <c r="AE96" s="548"/>
      <c r="AF96" s="548"/>
      <c r="AG96" s="548"/>
      <c r="AH96" s="548"/>
      <c r="AI96" s="548"/>
      <c r="AJ96" s="548"/>
      <c r="AK96" s="548"/>
      <c r="AL96" s="548"/>
      <c r="AM96" s="548"/>
      <c r="AN96" s="548"/>
      <c r="AO96" s="548"/>
      <c r="AP96" s="548"/>
      <c r="AQ96" s="548"/>
      <c r="AR96" s="548"/>
      <c r="AS96" s="548"/>
      <c r="AT96" s="548"/>
      <c r="AU96" s="548"/>
      <c r="AV96" s="548"/>
      <c r="AW96" s="548"/>
      <c r="AX96" s="548"/>
      <c r="AY96" s="548"/>
      <c r="AZ96" s="548"/>
      <c r="BA96" s="548"/>
      <c r="BB96" s="548"/>
      <c r="BC96" s="548"/>
      <c r="BD96" s="548"/>
      <c r="BE96" s="548"/>
      <c r="BF96" s="548"/>
      <c r="BG96" s="548"/>
      <c r="BH96" s="548"/>
      <c r="BI96" s="548"/>
      <c r="BJ96" s="548"/>
      <c r="BK96" s="548"/>
      <c r="BL96" s="548"/>
      <c r="BM96" s="548"/>
      <c r="BN96" s="548"/>
      <c r="BO96" s="548"/>
      <c r="BP96" s="548"/>
      <c r="BQ96" s="548"/>
      <c r="BR96" s="548"/>
      <c r="BS96" s="548"/>
      <c r="BT96" s="548"/>
      <c r="BU96" s="548"/>
      <c r="BV96" s="548"/>
      <c r="BW96" s="548"/>
      <c r="BX96" s="548"/>
      <c r="BY96" s="548"/>
      <c r="BZ96" s="548"/>
      <c r="CA96" s="548"/>
      <c r="CB96" s="548"/>
      <c r="CC96" s="548"/>
      <c r="CD96" s="548"/>
      <c r="CE96" s="548"/>
      <c r="CF96" s="548"/>
      <c r="CG96" s="548"/>
      <c r="CH96" s="548"/>
      <c r="CI96" s="548"/>
      <c r="CJ96" s="548"/>
      <c r="CK96" s="548"/>
      <c r="CL96" s="548"/>
      <c r="CM96" s="548"/>
      <c r="CN96" s="548"/>
      <c r="CO96" s="548"/>
      <c r="CP96" s="548"/>
      <c r="CQ96" s="548"/>
      <c r="CR96" s="548"/>
      <c r="CS96" s="548"/>
      <c r="CT96" s="548"/>
      <c r="CU96" s="548"/>
      <c r="CV96" s="548"/>
      <c r="CW96" s="548"/>
      <c r="CX96" s="548"/>
      <c r="CY96" s="548"/>
      <c r="CZ96" s="548"/>
      <c r="DA96" s="548"/>
      <c r="DB96" s="548"/>
      <c r="DC96" s="548"/>
      <c r="DD96" s="548"/>
      <c r="DE96" s="548"/>
      <c r="DF96" s="548"/>
      <c r="DG96" s="548"/>
      <c r="DH96" s="548"/>
      <c r="DI96" s="548"/>
      <c r="DJ96" s="548"/>
      <c r="DK96" s="548"/>
      <c r="DL96" s="548"/>
      <c r="DM96" s="548"/>
      <c r="DN96" s="548"/>
      <c r="DO96" s="548"/>
      <c r="DP96" s="548"/>
      <c r="DQ96" s="548"/>
      <c r="DR96" s="548"/>
      <c r="DS96" s="548"/>
      <c r="DT96" s="548"/>
      <c r="DU96" s="548"/>
      <c r="DV96" s="548"/>
      <c r="DW96" s="548"/>
      <c r="DX96" s="548"/>
      <c r="DY96" s="548"/>
      <c r="DZ96" s="548"/>
      <c r="EA96" s="548"/>
      <c r="EB96" s="548"/>
      <c r="EC96" s="548"/>
      <c r="ED96" s="548"/>
      <c r="EE96" s="548"/>
      <c r="EF96" s="548"/>
      <c r="EG96" s="548"/>
      <c r="EH96" s="548"/>
      <c r="EI96" s="548"/>
      <c r="EJ96" s="548"/>
      <c r="EK96" s="548"/>
      <c r="EL96" s="548"/>
      <c r="EM96" s="548"/>
      <c r="EN96" s="548"/>
      <c r="EO96" s="548"/>
      <c r="EP96" s="548"/>
      <c r="EQ96" s="548"/>
      <c r="ER96" s="548"/>
      <c r="ES96" s="548"/>
      <c r="ET96" s="548"/>
      <c r="EU96" s="548"/>
      <c r="EV96" s="548"/>
      <c r="EW96" s="548"/>
      <c r="EX96" s="548"/>
      <c r="EY96" s="548"/>
      <c r="EZ96" s="548"/>
      <c r="FA96" s="548"/>
      <c r="FB96" s="548"/>
      <c r="FC96" s="548"/>
      <c r="FD96" s="548"/>
      <c r="FE96" s="548"/>
      <c r="FF96" s="548"/>
      <c r="FG96" s="548"/>
      <c r="FH96" s="548"/>
      <c r="FI96" s="548"/>
      <c r="FJ96" s="548"/>
      <c r="FK96" s="548"/>
      <c r="FL96" s="548"/>
      <c r="FM96" s="548"/>
      <c r="FN96" s="548"/>
      <c r="FO96" s="548"/>
      <c r="FP96" s="548"/>
      <c r="FQ96" s="548"/>
      <c r="FR96" s="548"/>
      <c r="FS96" s="548"/>
      <c r="FT96" s="548"/>
      <c r="FU96" s="548"/>
      <c r="FV96" s="548"/>
      <c r="FW96" s="548"/>
      <c r="FX96" s="548"/>
      <c r="FY96" s="548"/>
      <c r="FZ96" s="548"/>
      <c r="GA96" s="548"/>
      <c r="GB96" s="548"/>
      <c r="GC96" s="548"/>
      <c r="GD96" s="548"/>
      <c r="GE96" s="548"/>
      <c r="GF96" s="548"/>
      <c r="GG96" s="548"/>
      <c r="GH96" s="548"/>
      <c r="GI96" s="548"/>
      <c r="GJ96" s="548"/>
      <c r="GK96" s="548"/>
      <c r="GL96" s="548"/>
      <c r="GM96" s="548"/>
      <c r="GN96" s="548"/>
      <c r="GO96" s="548"/>
      <c r="GP96" s="548"/>
      <c r="GQ96" s="548"/>
      <c r="GR96" s="548"/>
      <c r="GS96" s="548"/>
      <c r="GT96" s="548"/>
      <c r="GU96" s="548"/>
      <c r="GV96" s="548"/>
      <c r="GW96" s="548"/>
      <c r="GX96" s="548"/>
      <c r="GY96" s="548"/>
      <c r="GZ96" s="548"/>
      <c r="HA96" s="548"/>
      <c r="HB96" s="548"/>
      <c r="HC96" s="548"/>
      <c r="HD96" s="548"/>
      <c r="HE96" s="548"/>
      <c r="HF96" s="548"/>
      <c r="HG96" s="548"/>
      <c r="HH96" s="548"/>
      <c r="HI96" s="548"/>
      <c r="HJ96" s="548"/>
      <c r="HK96" s="548"/>
      <c r="HL96" s="548"/>
      <c r="HM96" s="548"/>
      <c r="HN96" s="548"/>
      <c r="HO96" s="548"/>
      <c r="HP96" s="548"/>
      <c r="HQ96" s="548"/>
      <c r="HR96" s="548"/>
      <c r="HS96" s="548"/>
      <c r="HT96" s="548"/>
      <c r="HU96" s="548"/>
      <c r="HV96" s="548"/>
      <c r="HW96" s="548"/>
      <c r="HX96" s="548"/>
      <c r="HY96" s="548"/>
      <c r="HZ96" s="548"/>
      <c r="IA96" s="548"/>
      <c r="IB96" s="548"/>
      <c r="IC96" s="548"/>
      <c r="ID96" s="548"/>
      <c r="IE96" s="548"/>
    </row>
    <row r="97" spans="1:239" s="556" customFormat="1">
      <c r="A97" s="986">
        <f t="shared" si="4"/>
        <v>29</v>
      </c>
      <c r="B97" s="914" t="s">
        <v>1023</v>
      </c>
      <c r="C97" s="680" t="s">
        <v>1021</v>
      </c>
      <c r="D97" s="680" t="s">
        <v>1022</v>
      </c>
      <c r="E97" s="1069" t="s">
        <v>682</v>
      </c>
      <c r="F97" s="994">
        <v>45398</v>
      </c>
      <c r="G97" s="985" t="s">
        <v>1346</v>
      </c>
      <c r="H97" s="987">
        <v>460995.08</v>
      </c>
      <c r="I97" s="1301"/>
      <c r="K97" s="548"/>
      <c r="L97" s="548"/>
      <c r="M97" s="548"/>
      <c r="N97" s="548"/>
      <c r="O97" s="548"/>
      <c r="P97" s="548"/>
      <c r="Q97" s="548"/>
      <c r="R97" s="548"/>
      <c r="S97" s="548"/>
      <c r="T97" s="548"/>
      <c r="U97" s="548"/>
      <c r="V97" s="548"/>
      <c r="W97" s="548"/>
      <c r="X97" s="548"/>
      <c r="Y97" s="548"/>
      <c r="Z97" s="548"/>
      <c r="AA97" s="548"/>
      <c r="AB97" s="548"/>
      <c r="AC97" s="548"/>
      <c r="AD97" s="548"/>
      <c r="AE97" s="548"/>
      <c r="AF97" s="548"/>
      <c r="AG97" s="548"/>
      <c r="AH97" s="548"/>
      <c r="AI97" s="548"/>
      <c r="AJ97" s="548"/>
      <c r="AK97" s="548"/>
      <c r="AL97" s="548"/>
      <c r="AM97" s="548"/>
      <c r="AN97" s="548"/>
      <c r="AO97" s="548"/>
      <c r="AP97" s="548"/>
      <c r="AQ97" s="548"/>
      <c r="AR97" s="548"/>
      <c r="AS97" s="548"/>
      <c r="AT97" s="548"/>
      <c r="AU97" s="548"/>
      <c r="AV97" s="548"/>
      <c r="AW97" s="548"/>
      <c r="AX97" s="548"/>
      <c r="AY97" s="548"/>
      <c r="AZ97" s="548"/>
      <c r="BA97" s="548"/>
      <c r="BB97" s="548"/>
      <c r="BC97" s="548"/>
      <c r="BD97" s="548"/>
      <c r="BE97" s="548"/>
      <c r="BF97" s="548"/>
      <c r="BG97" s="548"/>
      <c r="BH97" s="548"/>
      <c r="BI97" s="548"/>
      <c r="BJ97" s="548"/>
      <c r="BK97" s="548"/>
      <c r="BL97" s="548"/>
      <c r="BM97" s="548"/>
      <c r="BN97" s="548"/>
      <c r="BO97" s="548"/>
      <c r="BP97" s="548"/>
      <c r="BQ97" s="548"/>
      <c r="BR97" s="548"/>
      <c r="BS97" s="548"/>
      <c r="BT97" s="548"/>
      <c r="BU97" s="548"/>
      <c r="BV97" s="548"/>
      <c r="BW97" s="548"/>
      <c r="BX97" s="548"/>
      <c r="BY97" s="548"/>
      <c r="BZ97" s="548"/>
      <c r="CA97" s="548"/>
      <c r="CB97" s="548"/>
      <c r="CC97" s="548"/>
      <c r="CD97" s="548"/>
      <c r="CE97" s="548"/>
      <c r="CF97" s="548"/>
      <c r="CG97" s="548"/>
      <c r="CH97" s="548"/>
      <c r="CI97" s="548"/>
      <c r="CJ97" s="548"/>
      <c r="CK97" s="548"/>
      <c r="CL97" s="548"/>
      <c r="CM97" s="548"/>
      <c r="CN97" s="548"/>
      <c r="CO97" s="548"/>
      <c r="CP97" s="548"/>
      <c r="CQ97" s="548"/>
      <c r="CR97" s="548"/>
      <c r="CS97" s="548"/>
      <c r="CT97" s="548"/>
      <c r="CU97" s="548"/>
      <c r="CV97" s="548"/>
      <c r="CW97" s="548"/>
      <c r="CX97" s="548"/>
      <c r="CY97" s="548"/>
      <c r="CZ97" s="548"/>
      <c r="DA97" s="548"/>
      <c r="DB97" s="548"/>
      <c r="DC97" s="548"/>
      <c r="DD97" s="548"/>
      <c r="DE97" s="548"/>
      <c r="DF97" s="548"/>
      <c r="DG97" s="548"/>
      <c r="DH97" s="548"/>
      <c r="DI97" s="548"/>
      <c r="DJ97" s="548"/>
      <c r="DK97" s="548"/>
      <c r="DL97" s="548"/>
      <c r="DM97" s="548"/>
      <c r="DN97" s="548"/>
      <c r="DO97" s="548"/>
      <c r="DP97" s="548"/>
      <c r="DQ97" s="548"/>
      <c r="DR97" s="548"/>
      <c r="DS97" s="548"/>
      <c r="DT97" s="548"/>
      <c r="DU97" s="548"/>
      <c r="DV97" s="548"/>
      <c r="DW97" s="548"/>
      <c r="DX97" s="548"/>
      <c r="DY97" s="548"/>
      <c r="DZ97" s="548"/>
      <c r="EA97" s="548"/>
      <c r="EB97" s="548"/>
      <c r="EC97" s="548"/>
      <c r="ED97" s="548"/>
      <c r="EE97" s="548"/>
      <c r="EF97" s="548"/>
      <c r="EG97" s="548"/>
      <c r="EH97" s="548"/>
      <c r="EI97" s="548"/>
      <c r="EJ97" s="548"/>
      <c r="EK97" s="548"/>
      <c r="EL97" s="548"/>
      <c r="EM97" s="548"/>
      <c r="EN97" s="548"/>
      <c r="EO97" s="548"/>
      <c r="EP97" s="548"/>
      <c r="EQ97" s="548"/>
      <c r="ER97" s="548"/>
      <c r="ES97" s="548"/>
      <c r="ET97" s="548"/>
      <c r="EU97" s="548"/>
      <c r="EV97" s="548"/>
      <c r="EW97" s="548"/>
      <c r="EX97" s="548"/>
      <c r="EY97" s="548"/>
      <c r="EZ97" s="548"/>
      <c r="FA97" s="548"/>
      <c r="FB97" s="548"/>
      <c r="FC97" s="548"/>
      <c r="FD97" s="548"/>
      <c r="FE97" s="548"/>
      <c r="FF97" s="548"/>
      <c r="FG97" s="548"/>
      <c r="FH97" s="548"/>
      <c r="FI97" s="548"/>
      <c r="FJ97" s="548"/>
      <c r="FK97" s="548"/>
      <c r="FL97" s="548"/>
      <c r="FM97" s="548"/>
      <c r="FN97" s="548"/>
      <c r="FO97" s="548"/>
      <c r="FP97" s="548"/>
      <c r="FQ97" s="548"/>
      <c r="FR97" s="548"/>
      <c r="FS97" s="548"/>
      <c r="FT97" s="548"/>
      <c r="FU97" s="548"/>
      <c r="FV97" s="548"/>
      <c r="FW97" s="548"/>
      <c r="FX97" s="548"/>
      <c r="FY97" s="548"/>
      <c r="FZ97" s="548"/>
      <c r="GA97" s="548"/>
      <c r="GB97" s="548"/>
      <c r="GC97" s="548"/>
      <c r="GD97" s="548"/>
      <c r="GE97" s="548"/>
      <c r="GF97" s="548"/>
      <c r="GG97" s="548"/>
      <c r="GH97" s="548"/>
      <c r="GI97" s="548"/>
      <c r="GJ97" s="548"/>
      <c r="GK97" s="548"/>
      <c r="GL97" s="548"/>
      <c r="GM97" s="548"/>
      <c r="GN97" s="548"/>
      <c r="GO97" s="548"/>
      <c r="GP97" s="548"/>
      <c r="GQ97" s="548"/>
      <c r="GR97" s="548"/>
      <c r="GS97" s="548"/>
      <c r="GT97" s="548"/>
      <c r="GU97" s="548"/>
      <c r="GV97" s="548"/>
      <c r="GW97" s="548"/>
      <c r="GX97" s="548"/>
      <c r="GY97" s="548"/>
      <c r="GZ97" s="548"/>
      <c r="HA97" s="548"/>
      <c r="HB97" s="548"/>
      <c r="HC97" s="548"/>
      <c r="HD97" s="548"/>
      <c r="HE97" s="548"/>
      <c r="HF97" s="548"/>
      <c r="HG97" s="548"/>
      <c r="HH97" s="548"/>
      <c r="HI97" s="548"/>
      <c r="HJ97" s="548"/>
      <c r="HK97" s="548"/>
      <c r="HL97" s="548"/>
      <c r="HM97" s="548"/>
      <c r="HN97" s="548"/>
      <c r="HO97" s="548"/>
      <c r="HP97" s="548"/>
      <c r="HQ97" s="548"/>
      <c r="HR97" s="548"/>
      <c r="HS97" s="548"/>
      <c r="HT97" s="548"/>
      <c r="HU97" s="548"/>
      <c r="HV97" s="548"/>
      <c r="HW97" s="548"/>
      <c r="HX97" s="548"/>
      <c r="HY97" s="548"/>
      <c r="HZ97" s="548"/>
      <c r="IA97" s="548"/>
      <c r="IB97" s="548"/>
      <c r="IC97" s="548"/>
      <c r="ID97" s="548"/>
      <c r="IE97" s="548"/>
    </row>
    <row r="98" spans="1:239" s="556" customFormat="1">
      <c r="A98" s="986">
        <f t="shared" si="4"/>
        <v>30</v>
      </c>
      <c r="B98" s="914" t="s">
        <v>1023</v>
      </c>
      <c r="C98" s="680" t="s">
        <v>1021</v>
      </c>
      <c r="D98" s="680" t="s">
        <v>1022</v>
      </c>
      <c r="E98" s="1069" t="s">
        <v>682</v>
      </c>
      <c r="F98" s="994">
        <v>45400</v>
      </c>
      <c r="G98" s="985" t="s">
        <v>1347</v>
      </c>
      <c r="H98" s="987">
        <v>578354.64</v>
      </c>
      <c r="I98" s="1301"/>
      <c r="K98" s="548"/>
      <c r="L98" s="548"/>
      <c r="M98" s="548"/>
      <c r="N98" s="548"/>
      <c r="O98" s="548"/>
      <c r="P98" s="548"/>
      <c r="Q98" s="548"/>
      <c r="R98" s="548"/>
      <c r="S98" s="548"/>
      <c r="T98" s="548"/>
      <c r="U98" s="548"/>
      <c r="V98" s="548"/>
      <c r="W98" s="548"/>
      <c r="X98" s="548"/>
      <c r="Y98" s="548"/>
      <c r="Z98" s="548"/>
      <c r="AA98" s="548"/>
      <c r="AB98" s="548"/>
      <c r="AC98" s="548"/>
      <c r="AD98" s="548"/>
      <c r="AE98" s="548"/>
      <c r="AF98" s="548"/>
      <c r="AG98" s="548"/>
      <c r="AH98" s="548"/>
      <c r="AI98" s="548"/>
      <c r="AJ98" s="548"/>
      <c r="AK98" s="548"/>
      <c r="AL98" s="548"/>
      <c r="AM98" s="548"/>
      <c r="AN98" s="548"/>
      <c r="AO98" s="548"/>
      <c r="AP98" s="548"/>
      <c r="AQ98" s="548"/>
      <c r="AR98" s="548"/>
      <c r="AS98" s="548"/>
      <c r="AT98" s="548"/>
      <c r="AU98" s="548"/>
      <c r="AV98" s="548"/>
      <c r="AW98" s="548"/>
      <c r="AX98" s="548"/>
      <c r="AY98" s="548"/>
      <c r="AZ98" s="548"/>
      <c r="BA98" s="548"/>
      <c r="BB98" s="548"/>
      <c r="BC98" s="548"/>
      <c r="BD98" s="548"/>
      <c r="BE98" s="548"/>
      <c r="BF98" s="548"/>
      <c r="BG98" s="548"/>
      <c r="BH98" s="548"/>
      <c r="BI98" s="548"/>
      <c r="BJ98" s="548"/>
      <c r="BK98" s="548"/>
      <c r="BL98" s="548"/>
      <c r="BM98" s="548"/>
      <c r="BN98" s="548"/>
      <c r="BO98" s="548"/>
      <c r="BP98" s="548"/>
      <c r="BQ98" s="548"/>
      <c r="BR98" s="548"/>
      <c r="BS98" s="548"/>
      <c r="BT98" s="548"/>
      <c r="BU98" s="548"/>
      <c r="BV98" s="548"/>
      <c r="BW98" s="548"/>
      <c r="BX98" s="548"/>
      <c r="BY98" s="548"/>
      <c r="BZ98" s="548"/>
      <c r="CA98" s="548"/>
      <c r="CB98" s="548"/>
      <c r="CC98" s="548"/>
      <c r="CD98" s="548"/>
      <c r="CE98" s="548"/>
      <c r="CF98" s="548"/>
      <c r="CG98" s="548"/>
      <c r="CH98" s="548"/>
      <c r="CI98" s="548"/>
      <c r="CJ98" s="548"/>
      <c r="CK98" s="548"/>
      <c r="CL98" s="548"/>
      <c r="CM98" s="548"/>
      <c r="CN98" s="548"/>
      <c r="CO98" s="548"/>
      <c r="CP98" s="548"/>
      <c r="CQ98" s="548"/>
      <c r="CR98" s="548"/>
      <c r="CS98" s="548"/>
      <c r="CT98" s="548"/>
      <c r="CU98" s="548"/>
      <c r="CV98" s="548"/>
      <c r="CW98" s="548"/>
      <c r="CX98" s="548"/>
      <c r="CY98" s="548"/>
      <c r="CZ98" s="548"/>
      <c r="DA98" s="548"/>
      <c r="DB98" s="548"/>
      <c r="DC98" s="548"/>
      <c r="DD98" s="548"/>
      <c r="DE98" s="548"/>
      <c r="DF98" s="548"/>
      <c r="DG98" s="548"/>
      <c r="DH98" s="548"/>
      <c r="DI98" s="548"/>
      <c r="DJ98" s="548"/>
      <c r="DK98" s="548"/>
      <c r="DL98" s="548"/>
      <c r="DM98" s="548"/>
      <c r="DN98" s="548"/>
      <c r="DO98" s="548"/>
      <c r="DP98" s="548"/>
      <c r="DQ98" s="548"/>
      <c r="DR98" s="548"/>
      <c r="DS98" s="548"/>
      <c r="DT98" s="548"/>
      <c r="DU98" s="548"/>
      <c r="DV98" s="548"/>
      <c r="DW98" s="548"/>
      <c r="DX98" s="548"/>
      <c r="DY98" s="548"/>
      <c r="DZ98" s="548"/>
      <c r="EA98" s="548"/>
      <c r="EB98" s="548"/>
      <c r="EC98" s="548"/>
      <c r="ED98" s="548"/>
      <c r="EE98" s="548"/>
      <c r="EF98" s="548"/>
      <c r="EG98" s="548"/>
      <c r="EH98" s="548"/>
      <c r="EI98" s="548"/>
      <c r="EJ98" s="548"/>
      <c r="EK98" s="548"/>
      <c r="EL98" s="548"/>
      <c r="EM98" s="548"/>
      <c r="EN98" s="548"/>
      <c r="EO98" s="548"/>
      <c r="EP98" s="548"/>
      <c r="EQ98" s="548"/>
      <c r="ER98" s="548"/>
      <c r="ES98" s="548"/>
      <c r="ET98" s="548"/>
      <c r="EU98" s="548"/>
      <c r="EV98" s="548"/>
      <c r="EW98" s="548"/>
      <c r="EX98" s="548"/>
      <c r="EY98" s="548"/>
      <c r="EZ98" s="548"/>
      <c r="FA98" s="548"/>
      <c r="FB98" s="548"/>
      <c r="FC98" s="548"/>
      <c r="FD98" s="548"/>
      <c r="FE98" s="548"/>
      <c r="FF98" s="548"/>
      <c r="FG98" s="548"/>
      <c r="FH98" s="548"/>
      <c r="FI98" s="548"/>
      <c r="FJ98" s="548"/>
      <c r="FK98" s="548"/>
      <c r="FL98" s="548"/>
      <c r="FM98" s="548"/>
      <c r="FN98" s="548"/>
      <c r="FO98" s="548"/>
      <c r="FP98" s="548"/>
      <c r="FQ98" s="548"/>
      <c r="FR98" s="548"/>
      <c r="FS98" s="548"/>
      <c r="FT98" s="548"/>
      <c r="FU98" s="548"/>
      <c r="FV98" s="548"/>
      <c r="FW98" s="548"/>
      <c r="FX98" s="548"/>
      <c r="FY98" s="548"/>
      <c r="FZ98" s="548"/>
      <c r="GA98" s="548"/>
      <c r="GB98" s="548"/>
      <c r="GC98" s="548"/>
      <c r="GD98" s="548"/>
      <c r="GE98" s="548"/>
      <c r="GF98" s="548"/>
      <c r="GG98" s="548"/>
      <c r="GH98" s="548"/>
      <c r="GI98" s="548"/>
      <c r="GJ98" s="548"/>
      <c r="GK98" s="548"/>
      <c r="GL98" s="548"/>
      <c r="GM98" s="548"/>
      <c r="GN98" s="548"/>
      <c r="GO98" s="548"/>
      <c r="GP98" s="548"/>
      <c r="GQ98" s="548"/>
      <c r="GR98" s="548"/>
      <c r="GS98" s="548"/>
      <c r="GT98" s="548"/>
      <c r="GU98" s="548"/>
      <c r="GV98" s="548"/>
      <c r="GW98" s="548"/>
      <c r="GX98" s="548"/>
      <c r="GY98" s="548"/>
      <c r="GZ98" s="548"/>
      <c r="HA98" s="548"/>
      <c r="HB98" s="548"/>
      <c r="HC98" s="548"/>
      <c r="HD98" s="548"/>
      <c r="HE98" s="548"/>
      <c r="HF98" s="548"/>
      <c r="HG98" s="548"/>
      <c r="HH98" s="548"/>
      <c r="HI98" s="548"/>
      <c r="HJ98" s="548"/>
      <c r="HK98" s="548"/>
      <c r="HL98" s="548"/>
      <c r="HM98" s="548"/>
      <c r="HN98" s="548"/>
      <c r="HO98" s="548"/>
      <c r="HP98" s="548"/>
      <c r="HQ98" s="548"/>
      <c r="HR98" s="548"/>
      <c r="HS98" s="548"/>
      <c r="HT98" s="548"/>
      <c r="HU98" s="548"/>
      <c r="HV98" s="548"/>
      <c r="HW98" s="548"/>
      <c r="HX98" s="548"/>
      <c r="HY98" s="548"/>
      <c r="HZ98" s="548"/>
      <c r="IA98" s="548"/>
      <c r="IB98" s="548"/>
      <c r="IC98" s="548"/>
      <c r="ID98" s="548"/>
      <c r="IE98" s="548"/>
    </row>
    <row r="99" spans="1:239" s="556" customFormat="1">
      <c r="A99" s="986">
        <f t="shared" si="4"/>
        <v>31</v>
      </c>
      <c r="B99" s="914" t="s">
        <v>1023</v>
      </c>
      <c r="C99" s="680" t="s">
        <v>1021</v>
      </c>
      <c r="D99" s="680" t="s">
        <v>1022</v>
      </c>
      <c r="E99" s="1069" t="s">
        <v>682</v>
      </c>
      <c r="F99" s="994">
        <v>45404</v>
      </c>
      <c r="G99" s="985" t="s">
        <v>1348</v>
      </c>
      <c r="H99" s="987">
        <v>511860.62</v>
      </c>
      <c r="I99" s="1301"/>
      <c r="K99" s="548"/>
      <c r="L99" s="548"/>
      <c r="M99" s="548"/>
      <c r="N99" s="548"/>
      <c r="O99" s="548"/>
      <c r="P99" s="548"/>
      <c r="Q99" s="548"/>
      <c r="R99" s="548"/>
      <c r="S99" s="548"/>
      <c r="T99" s="548"/>
      <c r="U99" s="548"/>
      <c r="V99" s="548"/>
      <c r="W99" s="548"/>
      <c r="X99" s="548"/>
      <c r="Y99" s="548"/>
      <c r="Z99" s="548"/>
      <c r="AA99" s="548"/>
      <c r="AB99" s="548"/>
      <c r="AC99" s="548"/>
      <c r="AD99" s="548"/>
      <c r="AE99" s="548"/>
      <c r="AF99" s="548"/>
      <c r="AG99" s="548"/>
      <c r="AH99" s="548"/>
      <c r="AI99" s="548"/>
      <c r="AJ99" s="548"/>
      <c r="AK99" s="548"/>
      <c r="AL99" s="548"/>
      <c r="AM99" s="548"/>
      <c r="AN99" s="548"/>
      <c r="AO99" s="548"/>
      <c r="AP99" s="548"/>
      <c r="AQ99" s="548"/>
      <c r="AR99" s="548"/>
      <c r="AS99" s="548"/>
      <c r="AT99" s="548"/>
      <c r="AU99" s="548"/>
      <c r="AV99" s="548"/>
      <c r="AW99" s="548"/>
      <c r="AX99" s="548"/>
      <c r="AY99" s="548"/>
      <c r="AZ99" s="548"/>
      <c r="BA99" s="548"/>
      <c r="BB99" s="548"/>
      <c r="BC99" s="548"/>
      <c r="BD99" s="548"/>
      <c r="BE99" s="548"/>
      <c r="BF99" s="548"/>
      <c r="BG99" s="548"/>
      <c r="BH99" s="548"/>
      <c r="BI99" s="548"/>
      <c r="BJ99" s="548"/>
      <c r="BK99" s="548"/>
      <c r="BL99" s="548"/>
      <c r="BM99" s="548"/>
      <c r="BN99" s="548"/>
      <c r="BO99" s="548"/>
      <c r="BP99" s="548"/>
      <c r="BQ99" s="548"/>
      <c r="BR99" s="548"/>
      <c r="BS99" s="548"/>
      <c r="BT99" s="548"/>
      <c r="BU99" s="548"/>
      <c r="BV99" s="548"/>
      <c r="BW99" s="548"/>
      <c r="BX99" s="548"/>
      <c r="BY99" s="548"/>
      <c r="BZ99" s="548"/>
      <c r="CA99" s="548"/>
      <c r="CB99" s="548"/>
      <c r="CC99" s="548"/>
      <c r="CD99" s="548"/>
      <c r="CE99" s="548"/>
      <c r="CF99" s="548"/>
      <c r="CG99" s="548"/>
      <c r="CH99" s="548"/>
      <c r="CI99" s="548"/>
      <c r="CJ99" s="548"/>
      <c r="CK99" s="548"/>
      <c r="CL99" s="548"/>
      <c r="CM99" s="548"/>
      <c r="CN99" s="548"/>
      <c r="CO99" s="548"/>
      <c r="CP99" s="548"/>
      <c r="CQ99" s="548"/>
      <c r="CR99" s="548"/>
      <c r="CS99" s="548"/>
      <c r="CT99" s="548"/>
      <c r="CU99" s="548"/>
      <c r="CV99" s="548"/>
      <c r="CW99" s="548"/>
      <c r="CX99" s="548"/>
      <c r="CY99" s="548"/>
      <c r="CZ99" s="548"/>
      <c r="DA99" s="548"/>
      <c r="DB99" s="548"/>
      <c r="DC99" s="548"/>
      <c r="DD99" s="548"/>
      <c r="DE99" s="548"/>
      <c r="DF99" s="548"/>
      <c r="DG99" s="548"/>
      <c r="DH99" s="548"/>
      <c r="DI99" s="548"/>
      <c r="DJ99" s="548"/>
      <c r="DK99" s="548"/>
      <c r="DL99" s="548"/>
      <c r="DM99" s="548"/>
      <c r="DN99" s="548"/>
      <c r="DO99" s="548"/>
      <c r="DP99" s="548"/>
      <c r="DQ99" s="548"/>
      <c r="DR99" s="548"/>
      <c r="DS99" s="548"/>
      <c r="DT99" s="548"/>
      <c r="DU99" s="548"/>
      <c r="DV99" s="548"/>
      <c r="DW99" s="548"/>
      <c r="DX99" s="548"/>
      <c r="DY99" s="548"/>
      <c r="DZ99" s="548"/>
      <c r="EA99" s="548"/>
      <c r="EB99" s="548"/>
      <c r="EC99" s="548"/>
      <c r="ED99" s="548"/>
      <c r="EE99" s="548"/>
      <c r="EF99" s="548"/>
      <c r="EG99" s="548"/>
      <c r="EH99" s="548"/>
      <c r="EI99" s="548"/>
      <c r="EJ99" s="548"/>
      <c r="EK99" s="548"/>
      <c r="EL99" s="548"/>
      <c r="EM99" s="548"/>
      <c r="EN99" s="548"/>
      <c r="EO99" s="548"/>
      <c r="EP99" s="548"/>
      <c r="EQ99" s="548"/>
      <c r="ER99" s="548"/>
      <c r="ES99" s="548"/>
      <c r="ET99" s="548"/>
      <c r="EU99" s="548"/>
      <c r="EV99" s="548"/>
      <c r="EW99" s="548"/>
      <c r="EX99" s="548"/>
      <c r="EY99" s="548"/>
      <c r="EZ99" s="548"/>
      <c r="FA99" s="548"/>
      <c r="FB99" s="548"/>
      <c r="FC99" s="548"/>
      <c r="FD99" s="548"/>
      <c r="FE99" s="548"/>
      <c r="FF99" s="548"/>
      <c r="FG99" s="548"/>
      <c r="FH99" s="548"/>
      <c r="FI99" s="548"/>
      <c r="FJ99" s="548"/>
      <c r="FK99" s="548"/>
      <c r="FL99" s="548"/>
      <c r="FM99" s="548"/>
      <c r="FN99" s="548"/>
      <c r="FO99" s="548"/>
      <c r="FP99" s="548"/>
      <c r="FQ99" s="548"/>
      <c r="FR99" s="548"/>
      <c r="FS99" s="548"/>
      <c r="FT99" s="548"/>
      <c r="FU99" s="548"/>
      <c r="FV99" s="548"/>
      <c r="FW99" s="548"/>
      <c r="FX99" s="548"/>
      <c r="FY99" s="548"/>
      <c r="FZ99" s="548"/>
      <c r="GA99" s="548"/>
      <c r="GB99" s="548"/>
      <c r="GC99" s="548"/>
      <c r="GD99" s="548"/>
      <c r="GE99" s="548"/>
      <c r="GF99" s="548"/>
      <c r="GG99" s="548"/>
      <c r="GH99" s="548"/>
      <c r="GI99" s="548"/>
      <c r="GJ99" s="548"/>
      <c r="GK99" s="548"/>
      <c r="GL99" s="548"/>
      <c r="GM99" s="548"/>
      <c r="GN99" s="548"/>
      <c r="GO99" s="548"/>
      <c r="GP99" s="548"/>
      <c r="GQ99" s="548"/>
      <c r="GR99" s="548"/>
      <c r="GS99" s="548"/>
      <c r="GT99" s="548"/>
      <c r="GU99" s="548"/>
      <c r="GV99" s="548"/>
      <c r="GW99" s="548"/>
      <c r="GX99" s="548"/>
      <c r="GY99" s="548"/>
      <c r="GZ99" s="548"/>
      <c r="HA99" s="548"/>
      <c r="HB99" s="548"/>
      <c r="HC99" s="548"/>
      <c r="HD99" s="548"/>
      <c r="HE99" s="548"/>
      <c r="HF99" s="548"/>
      <c r="HG99" s="548"/>
      <c r="HH99" s="548"/>
      <c r="HI99" s="548"/>
      <c r="HJ99" s="548"/>
      <c r="HK99" s="548"/>
      <c r="HL99" s="548"/>
      <c r="HM99" s="548"/>
      <c r="HN99" s="548"/>
      <c r="HO99" s="548"/>
      <c r="HP99" s="548"/>
      <c r="HQ99" s="548"/>
      <c r="HR99" s="548"/>
      <c r="HS99" s="548"/>
      <c r="HT99" s="548"/>
      <c r="HU99" s="548"/>
      <c r="HV99" s="548"/>
      <c r="HW99" s="548"/>
      <c r="HX99" s="548"/>
      <c r="HY99" s="548"/>
      <c r="HZ99" s="548"/>
      <c r="IA99" s="548"/>
      <c r="IB99" s="548"/>
      <c r="IC99" s="548"/>
      <c r="ID99" s="548"/>
      <c r="IE99" s="548"/>
    </row>
    <row r="100" spans="1:239" s="556" customFormat="1">
      <c r="A100" s="986">
        <f t="shared" si="4"/>
        <v>32</v>
      </c>
      <c r="B100" s="914" t="s">
        <v>1023</v>
      </c>
      <c r="C100" s="680" t="s">
        <v>1021</v>
      </c>
      <c r="D100" s="680" t="s">
        <v>1022</v>
      </c>
      <c r="E100" s="1069" t="s">
        <v>682</v>
      </c>
      <c r="F100" s="994">
        <v>45406</v>
      </c>
      <c r="G100" s="985" t="s">
        <v>1349</v>
      </c>
      <c r="H100" s="987">
        <v>172682.33</v>
      </c>
      <c r="I100" s="1301"/>
      <c r="K100" s="548"/>
      <c r="L100" s="548"/>
      <c r="M100" s="548"/>
      <c r="N100" s="548"/>
      <c r="O100" s="548"/>
      <c r="P100" s="548"/>
      <c r="Q100" s="548"/>
      <c r="R100" s="548"/>
      <c r="S100" s="548"/>
      <c r="T100" s="548"/>
      <c r="U100" s="548"/>
      <c r="V100" s="548"/>
      <c r="W100" s="548"/>
      <c r="X100" s="548"/>
      <c r="Y100" s="548"/>
      <c r="Z100" s="548"/>
      <c r="AA100" s="548"/>
      <c r="AB100" s="548"/>
      <c r="AC100" s="548"/>
      <c r="AD100" s="548"/>
      <c r="AE100" s="548"/>
      <c r="AF100" s="548"/>
      <c r="AG100" s="548"/>
      <c r="AH100" s="548"/>
      <c r="AI100" s="548"/>
      <c r="AJ100" s="548"/>
      <c r="AK100" s="548"/>
      <c r="AL100" s="548"/>
      <c r="AM100" s="548"/>
      <c r="AN100" s="548"/>
      <c r="AO100" s="548"/>
      <c r="AP100" s="548"/>
      <c r="AQ100" s="548"/>
      <c r="AR100" s="548"/>
      <c r="AS100" s="548"/>
      <c r="AT100" s="548"/>
      <c r="AU100" s="548"/>
      <c r="AV100" s="548"/>
      <c r="AW100" s="548"/>
      <c r="AX100" s="548"/>
      <c r="AY100" s="548"/>
      <c r="AZ100" s="548"/>
      <c r="BA100" s="548"/>
      <c r="BB100" s="548"/>
      <c r="BC100" s="548"/>
      <c r="BD100" s="548"/>
      <c r="BE100" s="548"/>
      <c r="BF100" s="548"/>
      <c r="BG100" s="548"/>
      <c r="BH100" s="548"/>
      <c r="BI100" s="548"/>
      <c r="BJ100" s="548"/>
      <c r="BK100" s="548"/>
      <c r="BL100" s="548"/>
      <c r="BM100" s="548"/>
      <c r="BN100" s="548"/>
      <c r="BO100" s="548"/>
      <c r="BP100" s="548"/>
      <c r="BQ100" s="548"/>
      <c r="BR100" s="548"/>
      <c r="BS100" s="548"/>
      <c r="BT100" s="548"/>
      <c r="BU100" s="548"/>
      <c r="BV100" s="548"/>
      <c r="BW100" s="548"/>
      <c r="BX100" s="548"/>
      <c r="BY100" s="548"/>
      <c r="BZ100" s="548"/>
      <c r="CA100" s="548"/>
      <c r="CB100" s="548"/>
      <c r="CC100" s="548"/>
      <c r="CD100" s="548"/>
      <c r="CE100" s="548"/>
      <c r="CF100" s="548"/>
      <c r="CG100" s="548"/>
      <c r="CH100" s="548"/>
      <c r="CI100" s="548"/>
      <c r="CJ100" s="548"/>
      <c r="CK100" s="548"/>
      <c r="CL100" s="548"/>
      <c r="CM100" s="548"/>
      <c r="CN100" s="548"/>
      <c r="CO100" s="548"/>
      <c r="CP100" s="548"/>
      <c r="CQ100" s="548"/>
      <c r="CR100" s="548"/>
      <c r="CS100" s="548"/>
      <c r="CT100" s="548"/>
      <c r="CU100" s="548"/>
      <c r="CV100" s="548"/>
      <c r="CW100" s="548"/>
      <c r="CX100" s="548"/>
      <c r="CY100" s="548"/>
      <c r="CZ100" s="548"/>
      <c r="DA100" s="548"/>
      <c r="DB100" s="548"/>
      <c r="DC100" s="548"/>
      <c r="DD100" s="548"/>
      <c r="DE100" s="548"/>
      <c r="DF100" s="548"/>
      <c r="DG100" s="548"/>
      <c r="DH100" s="548"/>
      <c r="DI100" s="548"/>
      <c r="DJ100" s="548"/>
      <c r="DK100" s="548"/>
      <c r="DL100" s="548"/>
      <c r="DM100" s="548"/>
      <c r="DN100" s="548"/>
      <c r="DO100" s="548"/>
      <c r="DP100" s="548"/>
      <c r="DQ100" s="548"/>
      <c r="DR100" s="548"/>
      <c r="DS100" s="548"/>
      <c r="DT100" s="548"/>
      <c r="DU100" s="548"/>
      <c r="DV100" s="548"/>
      <c r="DW100" s="548"/>
      <c r="DX100" s="548"/>
      <c r="DY100" s="548"/>
      <c r="DZ100" s="548"/>
      <c r="EA100" s="548"/>
      <c r="EB100" s="548"/>
      <c r="EC100" s="548"/>
      <c r="ED100" s="548"/>
      <c r="EE100" s="548"/>
      <c r="EF100" s="548"/>
      <c r="EG100" s="548"/>
      <c r="EH100" s="548"/>
      <c r="EI100" s="548"/>
      <c r="EJ100" s="548"/>
      <c r="EK100" s="548"/>
      <c r="EL100" s="548"/>
      <c r="EM100" s="548"/>
      <c r="EN100" s="548"/>
      <c r="EO100" s="548"/>
      <c r="EP100" s="548"/>
      <c r="EQ100" s="548"/>
      <c r="ER100" s="548"/>
      <c r="ES100" s="548"/>
      <c r="ET100" s="548"/>
      <c r="EU100" s="548"/>
      <c r="EV100" s="548"/>
      <c r="EW100" s="548"/>
      <c r="EX100" s="548"/>
      <c r="EY100" s="548"/>
      <c r="EZ100" s="548"/>
      <c r="FA100" s="548"/>
      <c r="FB100" s="548"/>
      <c r="FC100" s="548"/>
      <c r="FD100" s="548"/>
      <c r="FE100" s="548"/>
      <c r="FF100" s="548"/>
      <c r="FG100" s="548"/>
      <c r="FH100" s="548"/>
      <c r="FI100" s="548"/>
      <c r="FJ100" s="548"/>
      <c r="FK100" s="548"/>
      <c r="FL100" s="548"/>
      <c r="FM100" s="548"/>
      <c r="FN100" s="548"/>
      <c r="FO100" s="548"/>
      <c r="FP100" s="548"/>
      <c r="FQ100" s="548"/>
      <c r="FR100" s="548"/>
      <c r="FS100" s="548"/>
      <c r="FT100" s="548"/>
      <c r="FU100" s="548"/>
      <c r="FV100" s="548"/>
      <c r="FW100" s="548"/>
      <c r="FX100" s="548"/>
      <c r="FY100" s="548"/>
      <c r="FZ100" s="548"/>
      <c r="GA100" s="548"/>
      <c r="GB100" s="548"/>
      <c r="GC100" s="548"/>
      <c r="GD100" s="548"/>
      <c r="GE100" s="548"/>
      <c r="GF100" s="548"/>
      <c r="GG100" s="548"/>
      <c r="GH100" s="548"/>
      <c r="GI100" s="548"/>
      <c r="GJ100" s="548"/>
      <c r="GK100" s="548"/>
      <c r="GL100" s="548"/>
      <c r="GM100" s="548"/>
      <c r="GN100" s="548"/>
      <c r="GO100" s="548"/>
      <c r="GP100" s="548"/>
      <c r="GQ100" s="548"/>
      <c r="GR100" s="548"/>
      <c r="GS100" s="548"/>
      <c r="GT100" s="548"/>
      <c r="GU100" s="548"/>
      <c r="GV100" s="548"/>
      <c r="GW100" s="548"/>
      <c r="GX100" s="548"/>
      <c r="GY100" s="548"/>
      <c r="GZ100" s="548"/>
      <c r="HA100" s="548"/>
      <c r="HB100" s="548"/>
      <c r="HC100" s="548"/>
      <c r="HD100" s="548"/>
      <c r="HE100" s="548"/>
      <c r="HF100" s="548"/>
      <c r="HG100" s="548"/>
      <c r="HH100" s="548"/>
      <c r="HI100" s="548"/>
      <c r="HJ100" s="548"/>
      <c r="HK100" s="548"/>
      <c r="HL100" s="548"/>
      <c r="HM100" s="548"/>
      <c r="HN100" s="548"/>
      <c r="HO100" s="548"/>
      <c r="HP100" s="548"/>
      <c r="HQ100" s="548"/>
      <c r="HR100" s="548"/>
      <c r="HS100" s="548"/>
      <c r="HT100" s="548"/>
      <c r="HU100" s="548"/>
      <c r="HV100" s="548"/>
      <c r="HW100" s="548"/>
      <c r="HX100" s="548"/>
      <c r="HY100" s="548"/>
      <c r="HZ100" s="548"/>
      <c r="IA100" s="548"/>
      <c r="IB100" s="548"/>
      <c r="IC100" s="548"/>
      <c r="ID100" s="548"/>
      <c r="IE100" s="548"/>
    </row>
    <row r="101" spans="1:239" s="556" customFormat="1">
      <c r="A101" s="986">
        <f t="shared" si="4"/>
        <v>33</v>
      </c>
      <c r="B101" s="914" t="s">
        <v>1023</v>
      </c>
      <c r="C101" s="680" t="s">
        <v>1021</v>
      </c>
      <c r="D101" s="680" t="s">
        <v>1022</v>
      </c>
      <c r="E101" s="1069" t="s">
        <v>682</v>
      </c>
      <c r="F101" s="994">
        <v>45408</v>
      </c>
      <c r="G101" s="985" t="s">
        <v>1351</v>
      </c>
      <c r="H101" s="987">
        <v>288687.31</v>
      </c>
      <c r="I101" s="1301"/>
      <c r="K101" s="548"/>
      <c r="L101" s="548"/>
      <c r="M101" s="548"/>
      <c r="N101" s="548"/>
      <c r="O101" s="548"/>
      <c r="P101" s="548"/>
      <c r="Q101" s="548"/>
      <c r="R101" s="548"/>
      <c r="S101" s="548"/>
      <c r="T101" s="548"/>
      <c r="U101" s="548"/>
      <c r="V101" s="548"/>
      <c r="W101" s="548"/>
      <c r="X101" s="548"/>
      <c r="Y101" s="548"/>
      <c r="Z101" s="548"/>
      <c r="AA101" s="548"/>
      <c r="AB101" s="548"/>
      <c r="AC101" s="548"/>
      <c r="AD101" s="548"/>
      <c r="AE101" s="548"/>
      <c r="AF101" s="548"/>
      <c r="AG101" s="548"/>
      <c r="AH101" s="548"/>
      <c r="AI101" s="548"/>
      <c r="AJ101" s="548"/>
      <c r="AK101" s="548"/>
      <c r="AL101" s="548"/>
      <c r="AM101" s="548"/>
      <c r="AN101" s="548"/>
      <c r="AO101" s="548"/>
      <c r="AP101" s="548"/>
      <c r="AQ101" s="548"/>
      <c r="AR101" s="548"/>
      <c r="AS101" s="548"/>
      <c r="AT101" s="548"/>
      <c r="AU101" s="548"/>
      <c r="AV101" s="548"/>
      <c r="AW101" s="548"/>
      <c r="AX101" s="548"/>
      <c r="AY101" s="548"/>
      <c r="AZ101" s="548"/>
      <c r="BA101" s="548"/>
      <c r="BB101" s="548"/>
      <c r="BC101" s="548"/>
      <c r="BD101" s="548"/>
      <c r="BE101" s="548"/>
      <c r="BF101" s="548"/>
      <c r="BG101" s="548"/>
      <c r="BH101" s="548"/>
      <c r="BI101" s="548"/>
      <c r="BJ101" s="548"/>
      <c r="BK101" s="548"/>
      <c r="BL101" s="548"/>
      <c r="BM101" s="548"/>
      <c r="BN101" s="548"/>
      <c r="BO101" s="548"/>
      <c r="BP101" s="548"/>
      <c r="BQ101" s="548"/>
      <c r="BR101" s="548"/>
      <c r="BS101" s="548"/>
      <c r="BT101" s="548"/>
      <c r="BU101" s="548"/>
      <c r="BV101" s="548"/>
      <c r="BW101" s="548"/>
      <c r="BX101" s="548"/>
      <c r="BY101" s="548"/>
      <c r="BZ101" s="548"/>
      <c r="CA101" s="548"/>
      <c r="CB101" s="548"/>
      <c r="CC101" s="548"/>
      <c r="CD101" s="548"/>
      <c r="CE101" s="548"/>
      <c r="CF101" s="548"/>
      <c r="CG101" s="548"/>
      <c r="CH101" s="548"/>
      <c r="CI101" s="548"/>
      <c r="CJ101" s="548"/>
      <c r="CK101" s="548"/>
      <c r="CL101" s="548"/>
      <c r="CM101" s="548"/>
      <c r="CN101" s="548"/>
      <c r="CO101" s="548"/>
      <c r="CP101" s="548"/>
      <c r="CQ101" s="548"/>
      <c r="CR101" s="548"/>
      <c r="CS101" s="548"/>
      <c r="CT101" s="548"/>
      <c r="CU101" s="548"/>
      <c r="CV101" s="548"/>
      <c r="CW101" s="548"/>
      <c r="CX101" s="548"/>
      <c r="CY101" s="548"/>
      <c r="CZ101" s="548"/>
      <c r="DA101" s="548"/>
      <c r="DB101" s="548"/>
      <c r="DC101" s="548"/>
      <c r="DD101" s="548"/>
      <c r="DE101" s="548"/>
      <c r="DF101" s="548"/>
      <c r="DG101" s="548"/>
      <c r="DH101" s="548"/>
      <c r="DI101" s="548"/>
      <c r="DJ101" s="548"/>
      <c r="DK101" s="548"/>
      <c r="DL101" s="548"/>
      <c r="DM101" s="548"/>
      <c r="DN101" s="548"/>
      <c r="DO101" s="548"/>
      <c r="DP101" s="548"/>
      <c r="DQ101" s="548"/>
      <c r="DR101" s="548"/>
      <c r="DS101" s="548"/>
      <c r="DT101" s="548"/>
      <c r="DU101" s="548"/>
      <c r="DV101" s="548"/>
      <c r="DW101" s="548"/>
      <c r="DX101" s="548"/>
      <c r="DY101" s="548"/>
      <c r="DZ101" s="548"/>
      <c r="EA101" s="548"/>
      <c r="EB101" s="548"/>
      <c r="EC101" s="548"/>
      <c r="ED101" s="548"/>
      <c r="EE101" s="548"/>
      <c r="EF101" s="548"/>
      <c r="EG101" s="548"/>
      <c r="EH101" s="548"/>
      <c r="EI101" s="548"/>
      <c r="EJ101" s="548"/>
      <c r="EK101" s="548"/>
      <c r="EL101" s="548"/>
      <c r="EM101" s="548"/>
      <c r="EN101" s="548"/>
      <c r="EO101" s="548"/>
      <c r="EP101" s="548"/>
      <c r="EQ101" s="548"/>
      <c r="ER101" s="548"/>
      <c r="ES101" s="548"/>
      <c r="ET101" s="548"/>
      <c r="EU101" s="548"/>
      <c r="EV101" s="548"/>
      <c r="EW101" s="548"/>
      <c r="EX101" s="548"/>
      <c r="EY101" s="548"/>
      <c r="EZ101" s="548"/>
      <c r="FA101" s="548"/>
      <c r="FB101" s="548"/>
      <c r="FC101" s="548"/>
      <c r="FD101" s="548"/>
      <c r="FE101" s="548"/>
      <c r="FF101" s="548"/>
      <c r="FG101" s="548"/>
      <c r="FH101" s="548"/>
      <c r="FI101" s="548"/>
      <c r="FJ101" s="548"/>
      <c r="FK101" s="548"/>
      <c r="FL101" s="548"/>
      <c r="FM101" s="548"/>
      <c r="FN101" s="548"/>
      <c r="FO101" s="548"/>
      <c r="FP101" s="548"/>
      <c r="FQ101" s="548"/>
      <c r="FR101" s="548"/>
      <c r="FS101" s="548"/>
      <c r="FT101" s="548"/>
      <c r="FU101" s="548"/>
      <c r="FV101" s="548"/>
      <c r="FW101" s="548"/>
      <c r="FX101" s="548"/>
      <c r="FY101" s="548"/>
      <c r="FZ101" s="548"/>
      <c r="GA101" s="548"/>
      <c r="GB101" s="548"/>
      <c r="GC101" s="548"/>
      <c r="GD101" s="548"/>
      <c r="GE101" s="548"/>
      <c r="GF101" s="548"/>
      <c r="GG101" s="548"/>
      <c r="GH101" s="548"/>
      <c r="GI101" s="548"/>
      <c r="GJ101" s="548"/>
      <c r="GK101" s="548"/>
      <c r="GL101" s="548"/>
      <c r="GM101" s="548"/>
      <c r="GN101" s="548"/>
      <c r="GO101" s="548"/>
      <c r="GP101" s="548"/>
      <c r="GQ101" s="548"/>
      <c r="GR101" s="548"/>
      <c r="GS101" s="548"/>
      <c r="GT101" s="548"/>
      <c r="GU101" s="548"/>
      <c r="GV101" s="548"/>
      <c r="GW101" s="548"/>
      <c r="GX101" s="548"/>
      <c r="GY101" s="548"/>
      <c r="GZ101" s="548"/>
      <c r="HA101" s="548"/>
      <c r="HB101" s="548"/>
      <c r="HC101" s="548"/>
      <c r="HD101" s="548"/>
      <c r="HE101" s="548"/>
      <c r="HF101" s="548"/>
      <c r="HG101" s="548"/>
      <c r="HH101" s="548"/>
      <c r="HI101" s="548"/>
      <c r="HJ101" s="548"/>
      <c r="HK101" s="548"/>
      <c r="HL101" s="548"/>
      <c r="HM101" s="548"/>
      <c r="HN101" s="548"/>
      <c r="HO101" s="548"/>
      <c r="HP101" s="548"/>
      <c r="HQ101" s="548"/>
      <c r="HR101" s="548"/>
      <c r="HS101" s="548"/>
      <c r="HT101" s="548"/>
      <c r="HU101" s="548"/>
      <c r="HV101" s="548"/>
      <c r="HW101" s="548"/>
      <c r="HX101" s="548"/>
      <c r="HY101" s="548"/>
      <c r="HZ101" s="548"/>
      <c r="IA101" s="548"/>
      <c r="IB101" s="548"/>
      <c r="IC101" s="548"/>
      <c r="ID101" s="548"/>
      <c r="IE101" s="548"/>
    </row>
    <row r="102" spans="1:239" s="556" customFormat="1">
      <c r="A102" s="986">
        <f t="shared" si="4"/>
        <v>34</v>
      </c>
      <c r="B102" s="914" t="s">
        <v>1023</v>
      </c>
      <c r="C102" s="680" t="s">
        <v>1021</v>
      </c>
      <c r="D102" s="680" t="s">
        <v>1022</v>
      </c>
      <c r="E102" s="1069" t="s">
        <v>682</v>
      </c>
      <c r="F102" s="994">
        <v>45412</v>
      </c>
      <c r="G102" s="985" t="s">
        <v>1353</v>
      </c>
      <c r="H102" s="987">
        <v>871177.35</v>
      </c>
      <c r="I102" s="1301"/>
      <c r="K102" s="548"/>
      <c r="L102" s="548"/>
      <c r="M102" s="548"/>
      <c r="N102" s="548"/>
      <c r="O102" s="548"/>
      <c r="P102" s="548"/>
      <c r="Q102" s="548"/>
      <c r="R102" s="548"/>
      <c r="S102" s="548"/>
      <c r="T102" s="548"/>
      <c r="U102" s="548"/>
      <c r="V102" s="548"/>
      <c r="W102" s="548"/>
      <c r="X102" s="548"/>
      <c r="Y102" s="548"/>
      <c r="Z102" s="548"/>
      <c r="AA102" s="548"/>
      <c r="AB102" s="548"/>
      <c r="AC102" s="548"/>
      <c r="AD102" s="548"/>
      <c r="AE102" s="548"/>
      <c r="AF102" s="548"/>
      <c r="AG102" s="548"/>
      <c r="AH102" s="548"/>
      <c r="AI102" s="548"/>
      <c r="AJ102" s="548"/>
      <c r="AK102" s="548"/>
      <c r="AL102" s="548"/>
      <c r="AM102" s="548"/>
      <c r="AN102" s="548"/>
      <c r="AO102" s="548"/>
      <c r="AP102" s="548"/>
      <c r="AQ102" s="548"/>
      <c r="AR102" s="548"/>
      <c r="AS102" s="548"/>
      <c r="AT102" s="548"/>
      <c r="AU102" s="548"/>
      <c r="AV102" s="548"/>
      <c r="AW102" s="548"/>
      <c r="AX102" s="548"/>
      <c r="AY102" s="548"/>
      <c r="AZ102" s="548"/>
      <c r="BA102" s="548"/>
      <c r="BB102" s="548"/>
      <c r="BC102" s="548"/>
      <c r="BD102" s="548"/>
      <c r="BE102" s="548"/>
      <c r="BF102" s="548"/>
      <c r="BG102" s="548"/>
      <c r="BH102" s="548"/>
      <c r="BI102" s="548"/>
      <c r="BJ102" s="548"/>
      <c r="BK102" s="548"/>
      <c r="BL102" s="548"/>
      <c r="BM102" s="548"/>
      <c r="BN102" s="548"/>
      <c r="BO102" s="548"/>
      <c r="BP102" s="548"/>
      <c r="BQ102" s="548"/>
      <c r="BR102" s="548"/>
      <c r="BS102" s="548"/>
      <c r="BT102" s="548"/>
      <c r="BU102" s="548"/>
      <c r="BV102" s="548"/>
      <c r="BW102" s="548"/>
      <c r="BX102" s="548"/>
      <c r="BY102" s="548"/>
      <c r="BZ102" s="548"/>
      <c r="CA102" s="548"/>
      <c r="CB102" s="548"/>
      <c r="CC102" s="548"/>
      <c r="CD102" s="548"/>
      <c r="CE102" s="548"/>
      <c r="CF102" s="548"/>
      <c r="CG102" s="548"/>
      <c r="CH102" s="548"/>
      <c r="CI102" s="548"/>
      <c r="CJ102" s="548"/>
      <c r="CK102" s="548"/>
      <c r="CL102" s="548"/>
      <c r="CM102" s="548"/>
      <c r="CN102" s="548"/>
      <c r="CO102" s="548"/>
      <c r="CP102" s="548"/>
      <c r="CQ102" s="548"/>
      <c r="CR102" s="548"/>
      <c r="CS102" s="548"/>
      <c r="CT102" s="548"/>
      <c r="CU102" s="548"/>
      <c r="CV102" s="548"/>
      <c r="CW102" s="548"/>
      <c r="CX102" s="548"/>
      <c r="CY102" s="548"/>
      <c r="CZ102" s="548"/>
      <c r="DA102" s="548"/>
      <c r="DB102" s="548"/>
      <c r="DC102" s="548"/>
      <c r="DD102" s="548"/>
      <c r="DE102" s="548"/>
      <c r="DF102" s="548"/>
      <c r="DG102" s="548"/>
      <c r="DH102" s="548"/>
      <c r="DI102" s="548"/>
      <c r="DJ102" s="548"/>
      <c r="DK102" s="548"/>
      <c r="DL102" s="548"/>
      <c r="DM102" s="548"/>
      <c r="DN102" s="548"/>
      <c r="DO102" s="548"/>
      <c r="DP102" s="548"/>
      <c r="DQ102" s="548"/>
      <c r="DR102" s="548"/>
      <c r="DS102" s="548"/>
      <c r="DT102" s="548"/>
      <c r="DU102" s="548"/>
      <c r="DV102" s="548"/>
      <c r="DW102" s="548"/>
      <c r="DX102" s="548"/>
      <c r="DY102" s="548"/>
      <c r="DZ102" s="548"/>
      <c r="EA102" s="548"/>
      <c r="EB102" s="548"/>
      <c r="EC102" s="548"/>
      <c r="ED102" s="548"/>
      <c r="EE102" s="548"/>
      <c r="EF102" s="548"/>
      <c r="EG102" s="548"/>
      <c r="EH102" s="548"/>
      <c r="EI102" s="548"/>
      <c r="EJ102" s="548"/>
      <c r="EK102" s="548"/>
      <c r="EL102" s="548"/>
      <c r="EM102" s="548"/>
      <c r="EN102" s="548"/>
      <c r="EO102" s="548"/>
      <c r="EP102" s="548"/>
      <c r="EQ102" s="548"/>
      <c r="ER102" s="548"/>
      <c r="ES102" s="548"/>
      <c r="ET102" s="548"/>
      <c r="EU102" s="548"/>
      <c r="EV102" s="548"/>
      <c r="EW102" s="548"/>
      <c r="EX102" s="548"/>
      <c r="EY102" s="548"/>
      <c r="EZ102" s="548"/>
      <c r="FA102" s="548"/>
      <c r="FB102" s="548"/>
      <c r="FC102" s="548"/>
      <c r="FD102" s="548"/>
      <c r="FE102" s="548"/>
      <c r="FF102" s="548"/>
      <c r="FG102" s="548"/>
      <c r="FH102" s="548"/>
      <c r="FI102" s="548"/>
      <c r="FJ102" s="548"/>
      <c r="FK102" s="548"/>
      <c r="FL102" s="548"/>
      <c r="FM102" s="548"/>
      <c r="FN102" s="548"/>
      <c r="FO102" s="548"/>
      <c r="FP102" s="548"/>
      <c r="FQ102" s="548"/>
      <c r="FR102" s="548"/>
      <c r="FS102" s="548"/>
      <c r="FT102" s="548"/>
      <c r="FU102" s="548"/>
      <c r="FV102" s="548"/>
      <c r="FW102" s="548"/>
      <c r="FX102" s="548"/>
      <c r="FY102" s="548"/>
      <c r="FZ102" s="548"/>
      <c r="GA102" s="548"/>
      <c r="GB102" s="548"/>
      <c r="GC102" s="548"/>
      <c r="GD102" s="548"/>
      <c r="GE102" s="548"/>
      <c r="GF102" s="548"/>
      <c r="GG102" s="548"/>
      <c r="GH102" s="548"/>
      <c r="GI102" s="548"/>
      <c r="GJ102" s="548"/>
      <c r="GK102" s="548"/>
      <c r="GL102" s="548"/>
      <c r="GM102" s="548"/>
      <c r="GN102" s="548"/>
      <c r="GO102" s="548"/>
      <c r="GP102" s="548"/>
      <c r="GQ102" s="548"/>
      <c r="GR102" s="548"/>
      <c r="GS102" s="548"/>
      <c r="GT102" s="548"/>
      <c r="GU102" s="548"/>
      <c r="GV102" s="548"/>
      <c r="GW102" s="548"/>
      <c r="GX102" s="548"/>
      <c r="GY102" s="548"/>
      <c r="GZ102" s="548"/>
      <c r="HA102" s="548"/>
      <c r="HB102" s="548"/>
      <c r="HC102" s="548"/>
      <c r="HD102" s="548"/>
      <c r="HE102" s="548"/>
      <c r="HF102" s="548"/>
      <c r="HG102" s="548"/>
      <c r="HH102" s="548"/>
      <c r="HI102" s="548"/>
      <c r="HJ102" s="548"/>
      <c r="HK102" s="548"/>
      <c r="HL102" s="548"/>
      <c r="HM102" s="548"/>
      <c r="HN102" s="548"/>
      <c r="HO102" s="548"/>
      <c r="HP102" s="548"/>
      <c r="HQ102" s="548"/>
      <c r="HR102" s="548"/>
      <c r="HS102" s="548"/>
      <c r="HT102" s="548"/>
      <c r="HU102" s="548"/>
      <c r="HV102" s="548"/>
      <c r="HW102" s="548"/>
      <c r="HX102" s="548"/>
      <c r="HY102" s="548"/>
      <c r="HZ102" s="548"/>
      <c r="IA102" s="548"/>
      <c r="IB102" s="548"/>
      <c r="IC102" s="548"/>
      <c r="ID102" s="548"/>
      <c r="IE102" s="548"/>
    </row>
    <row r="103" spans="1:239" s="556" customFormat="1">
      <c r="A103" s="986">
        <f t="shared" si="4"/>
        <v>35</v>
      </c>
      <c r="B103" s="914" t="s">
        <v>1023</v>
      </c>
      <c r="C103" s="680" t="s">
        <v>1021</v>
      </c>
      <c r="D103" s="680" t="s">
        <v>1022</v>
      </c>
      <c r="E103" s="1069" t="s">
        <v>682</v>
      </c>
      <c r="F103" s="994">
        <v>45415</v>
      </c>
      <c r="G103" s="985" t="s">
        <v>1354</v>
      </c>
      <c r="H103" s="987">
        <v>895050.86</v>
      </c>
      <c r="I103" s="1301"/>
      <c r="K103" s="548"/>
      <c r="L103" s="548"/>
      <c r="M103" s="548"/>
      <c r="N103" s="548"/>
      <c r="O103" s="548"/>
      <c r="P103" s="548"/>
      <c r="Q103" s="548"/>
      <c r="R103" s="548"/>
      <c r="S103" s="548"/>
      <c r="T103" s="548"/>
      <c r="U103" s="548"/>
      <c r="V103" s="548"/>
      <c r="W103" s="548"/>
      <c r="X103" s="548"/>
      <c r="Y103" s="548"/>
      <c r="Z103" s="548"/>
      <c r="AA103" s="548"/>
      <c r="AB103" s="548"/>
      <c r="AC103" s="548"/>
      <c r="AD103" s="548"/>
      <c r="AE103" s="548"/>
      <c r="AF103" s="548"/>
      <c r="AG103" s="548"/>
      <c r="AH103" s="548"/>
      <c r="AI103" s="548"/>
      <c r="AJ103" s="548"/>
      <c r="AK103" s="548"/>
      <c r="AL103" s="548"/>
      <c r="AM103" s="548"/>
      <c r="AN103" s="548"/>
      <c r="AO103" s="548"/>
      <c r="AP103" s="548"/>
      <c r="AQ103" s="548"/>
      <c r="AR103" s="548"/>
      <c r="AS103" s="548"/>
      <c r="AT103" s="548"/>
      <c r="AU103" s="548"/>
      <c r="AV103" s="548"/>
      <c r="AW103" s="548"/>
      <c r="AX103" s="548"/>
      <c r="AY103" s="548"/>
      <c r="AZ103" s="548"/>
      <c r="BA103" s="548"/>
      <c r="BB103" s="548"/>
      <c r="BC103" s="548"/>
      <c r="BD103" s="548"/>
      <c r="BE103" s="548"/>
      <c r="BF103" s="548"/>
      <c r="BG103" s="548"/>
      <c r="BH103" s="548"/>
      <c r="BI103" s="548"/>
      <c r="BJ103" s="548"/>
      <c r="BK103" s="548"/>
      <c r="BL103" s="548"/>
      <c r="BM103" s="548"/>
      <c r="BN103" s="548"/>
      <c r="BO103" s="548"/>
      <c r="BP103" s="548"/>
      <c r="BQ103" s="548"/>
      <c r="BR103" s="548"/>
      <c r="BS103" s="548"/>
      <c r="BT103" s="548"/>
      <c r="BU103" s="548"/>
      <c r="BV103" s="548"/>
      <c r="BW103" s="548"/>
      <c r="BX103" s="548"/>
      <c r="BY103" s="548"/>
      <c r="BZ103" s="548"/>
      <c r="CA103" s="548"/>
      <c r="CB103" s="548"/>
      <c r="CC103" s="548"/>
      <c r="CD103" s="548"/>
      <c r="CE103" s="548"/>
      <c r="CF103" s="548"/>
      <c r="CG103" s="548"/>
      <c r="CH103" s="548"/>
      <c r="CI103" s="548"/>
      <c r="CJ103" s="548"/>
      <c r="CK103" s="548"/>
      <c r="CL103" s="548"/>
      <c r="CM103" s="548"/>
      <c r="CN103" s="548"/>
      <c r="CO103" s="548"/>
      <c r="CP103" s="548"/>
      <c r="CQ103" s="548"/>
      <c r="CR103" s="548"/>
      <c r="CS103" s="548"/>
      <c r="CT103" s="548"/>
      <c r="CU103" s="548"/>
      <c r="CV103" s="548"/>
      <c r="CW103" s="548"/>
      <c r="CX103" s="548"/>
      <c r="CY103" s="548"/>
      <c r="CZ103" s="548"/>
      <c r="DA103" s="548"/>
      <c r="DB103" s="548"/>
      <c r="DC103" s="548"/>
      <c r="DD103" s="548"/>
      <c r="DE103" s="548"/>
      <c r="DF103" s="548"/>
      <c r="DG103" s="548"/>
      <c r="DH103" s="548"/>
      <c r="DI103" s="548"/>
      <c r="DJ103" s="548"/>
      <c r="DK103" s="548"/>
      <c r="DL103" s="548"/>
      <c r="DM103" s="548"/>
      <c r="DN103" s="548"/>
      <c r="DO103" s="548"/>
      <c r="DP103" s="548"/>
      <c r="DQ103" s="548"/>
      <c r="DR103" s="548"/>
      <c r="DS103" s="548"/>
      <c r="DT103" s="548"/>
      <c r="DU103" s="548"/>
      <c r="DV103" s="548"/>
      <c r="DW103" s="548"/>
      <c r="DX103" s="548"/>
      <c r="DY103" s="548"/>
      <c r="DZ103" s="548"/>
      <c r="EA103" s="548"/>
      <c r="EB103" s="548"/>
      <c r="EC103" s="548"/>
      <c r="ED103" s="548"/>
      <c r="EE103" s="548"/>
      <c r="EF103" s="548"/>
      <c r="EG103" s="548"/>
      <c r="EH103" s="548"/>
      <c r="EI103" s="548"/>
      <c r="EJ103" s="548"/>
      <c r="EK103" s="548"/>
      <c r="EL103" s="548"/>
      <c r="EM103" s="548"/>
      <c r="EN103" s="548"/>
      <c r="EO103" s="548"/>
      <c r="EP103" s="548"/>
      <c r="EQ103" s="548"/>
      <c r="ER103" s="548"/>
      <c r="ES103" s="548"/>
      <c r="ET103" s="548"/>
      <c r="EU103" s="548"/>
      <c r="EV103" s="548"/>
      <c r="EW103" s="548"/>
      <c r="EX103" s="548"/>
      <c r="EY103" s="548"/>
      <c r="EZ103" s="548"/>
      <c r="FA103" s="548"/>
      <c r="FB103" s="548"/>
      <c r="FC103" s="548"/>
      <c r="FD103" s="548"/>
      <c r="FE103" s="548"/>
      <c r="FF103" s="548"/>
      <c r="FG103" s="548"/>
      <c r="FH103" s="548"/>
      <c r="FI103" s="548"/>
      <c r="FJ103" s="548"/>
      <c r="FK103" s="548"/>
      <c r="FL103" s="548"/>
      <c r="FM103" s="548"/>
      <c r="FN103" s="548"/>
      <c r="FO103" s="548"/>
      <c r="FP103" s="548"/>
      <c r="FQ103" s="548"/>
      <c r="FR103" s="548"/>
      <c r="FS103" s="548"/>
      <c r="FT103" s="548"/>
      <c r="FU103" s="548"/>
      <c r="FV103" s="548"/>
      <c r="FW103" s="548"/>
      <c r="FX103" s="548"/>
      <c r="FY103" s="548"/>
      <c r="FZ103" s="548"/>
      <c r="GA103" s="548"/>
      <c r="GB103" s="548"/>
      <c r="GC103" s="548"/>
      <c r="GD103" s="548"/>
      <c r="GE103" s="548"/>
      <c r="GF103" s="548"/>
      <c r="GG103" s="548"/>
      <c r="GH103" s="548"/>
      <c r="GI103" s="548"/>
      <c r="GJ103" s="548"/>
      <c r="GK103" s="548"/>
      <c r="GL103" s="548"/>
      <c r="GM103" s="548"/>
      <c r="GN103" s="548"/>
      <c r="GO103" s="548"/>
      <c r="GP103" s="548"/>
      <c r="GQ103" s="548"/>
      <c r="GR103" s="548"/>
      <c r="GS103" s="548"/>
      <c r="GT103" s="548"/>
      <c r="GU103" s="548"/>
      <c r="GV103" s="548"/>
      <c r="GW103" s="548"/>
      <c r="GX103" s="548"/>
      <c r="GY103" s="548"/>
      <c r="GZ103" s="548"/>
      <c r="HA103" s="548"/>
      <c r="HB103" s="548"/>
      <c r="HC103" s="548"/>
      <c r="HD103" s="548"/>
      <c r="HE103" s="548"/>
      <c r="HF103" s="548"/>
      <c r="HG103" s="548"/>
      <c r="HH103" s="548"/>
      <c r="HI103" s="548"/>
      <c r="HJ103" s="548"/>
      <c r="HK103" s="548"/>
      <c r="HL103" s="548"/>
      <c r="HM103" s="548"/>
      <c r="HN103" s="548"/>
      <c r="HO103" s="548"/>
      <c r="HP103" s="548"/>
      <c r="HQ103" s="548"/>
      <c r="HR103" s="548"/>
      <c r="HS103" s="548"/>
      <c r="HT103" s="548"/>
      <c r="HU103" s="548"/>
      <c r="HV103" s="548"/>
      <c r="HW103" s="548"/>
      <c r="HX103" s="548"/>
      <c r="HY103" s="548"/>
      <c r="HZ103" s="548"/>
      <c r="IA103" s="548"/>
      <c r="IB103" s="548"/>
      <c r="IC103" s="548"/>
      <c r="ID103" s="548"/>
      <c r="IE103" s="548"/>
    </row>
    <row r="104" spans="1:239" s="556" customFormat="1">
      <c r="A104" s="986">
        <f t="shared" si="4"/>
        <v>36</v>
      </c>
      <c r="B104" s="914" t="s">
        <v>1023</v>
      </c>
      <c r="C104" s="680" t="s">
        <v>1021</v>
      </c>
      <c r="D104" s="680" t="s">
        <v>1022</v>
      </c>
      <c r="E104" s="1069" t="s">
        <v>682</v>
      </c>
      <c r="F104" s="994">
        <v>45419</v>
      </c>
      <c r="G104" s="985" t="s">
        <v>1355</v>
      </c>
      <c r="H104" s="987">
        <v>1152090.7</v>
      </c>
      <c r="I104" s="1301"/>
      <c r="K104" s="548"/>
      <c r="L104" s="548"/>
      <c r="M104" s="548"/>
      <c r="N104" s="548"/>
      <c r="O104" s="548"/>
      <c r="P104" s="548"/>
      <c r="Q104" s="548"/>
      <c r="R104" s="548"/>
      <c r="S104" s="548"/>
      <c r="T104" s="548"/>
      <c r="U104" s="548"/>
      <c r="V104" s="548"/>
      <c r="W104" s="548"/>
      <c r="X104" s="548"/>
      <c r="Y104" s="548"/>
      <c r="Z104" s="548"/>
      <c r="AA104" s="548"/>
      <c r="AB104" s="548"/>
      <c r="AC104" s="548"/>
      <c r="AD104" s="548"/>
      <c r="AE104" s="548"/>
      <c r="AF104" s="548"/>
      <c r="AG104" s="548"/>
      <c r="AH104" s="548"/>
      <c r="AI104" s="548"/>
      <c r="AJ104" s="548"/>
      <c r="AK104" s="548"/>
      <c r="AL104" s="548"/>
      <c r="AM104" s="548"/>
      <c r="AN104" s="548"/>
      <c r="AO104" s="548"/>
      <c r="AP104" s="548"/>
      <c r="AQ104" s="548"/>
      <c r="AR104" s="548"/>
      <c r="AS104" s="548"/>
      <c r="AT104" s="548"/>
      <c r="AU104" s="548"/>
      <c r="AV104" s="548"/>
      <c r="AW104" s="548"/>
      <c r="AX104" s="548"/>
      <c r="AY104" s="548"/>
      <c r="AZ104" s="548"/>
      <c r="BA104" s="548"/>
      <c r="BB104" s="548"/>
      <c r="BC104" s="548"/>
      <c r="BD104" s="548"/>
      <c r="BE104" s="548"/>
      <c r="BF104" s="548"/>
      <c r="BG104" s="548"/>
      <c r="BH104" s="548"/>
      <c r="BI104" s="548"/>
      <c r="BJ104" s="548"/>
      <c r="BK104" s="548"/>
      <c r="BL104" s="548"/>
      <c r="BM104" s="548"/>
      <c r="BN104" s="548"/>
      <c r="BO104" s="548"/>
      <c r="BP104" s="548"/>
      <c r="BQ104" s="548"/>
      <c r="BR104" s="548"/>
      <c r="BS104" s="548"/>
      <c r="BT104" s="548"/>
      <c r="BU104" s="548"/>
      <c r="BV104" s="548"/>
      <c r="BW104" s="548"/>
      <c r="BX104" s="548"/>
      <c r="BY104" s="548"/>
      <c r="BZ104" s="548"/>
      <c r="CA104" s="548"/>
      <c r="CB104" s="548"/>
      <c r="CC104" s="548"/>
      <c r="CD104" s="548"/>
      <c r="CE104" s="548"/>
      <c r="CF104" s="548"/>
      <c r="CG104" s="548"/>
      <c r="CH104" s="548"/>
      <c r="CI104" s="548"/>
      <c r="CJ104" s="548"/>
      <c r="CK104" s="548"/>
      <c r="CL104" s="548"/>
      <c r="CM104" s="548"/>
      <c r="CN104" s="548"/>
      <c r="CO104" s="548"/>
      <c r="CP104" s="548"/>
      <c r="CQ104" s="548"/>
      <c r="CR104" s="548"/>
      <c r="CS104" s="548"/>
      <c r="CT104" s="548"/>
      <c r="CU104" s="548"/>
      <c r="CV104" s="548"/>
      <c r="CW104" s="548"/>
      <c r="CX104" s="548"/>
      <c r="CY104" s="548"/>
      <c r="CZ104" s="548"/>
      <c r="DA104" s="548"/>
      <c r="DB104" s="548"/>
      <c r="DC104" s="548"/>
      <c r="DD104" s="548"/>
      <c r="DE104" s="548"/>
      <c r="DF104" s="548"/>
      <c r="DG104" s="548"/>
      <c r="DH104" s="548"/>
      <c r="DI104" s="548"/>
      <c r="DJ104" s="548"/>
      <c r="DK104" s="548"/>
      <c r="DL104" s="548"/>
      <c r="DM104" s="548"/>
      <c r="DN104" s="548"/>
      <c r="DO104" s="548"/>
      <c r="DP104" s="548"/>
      <c r="DQ104" s="548"/>
      <c r="DR104" s="548"/>
      <c r="DS104" s="548"/>
      <c r="DT104" s="548"/>
      <c r="DU104" s="548"/>
      <c r="DV104" s="548"/>
      <c r="DW104" s="548"/>
      <c r="DX104" s="548"/>
      <c r="DY104" s="548"/>
      <c r="DZ104" s="548"/>
      <c r="EA104" s="548"/>
      <c r="EB104" s="548"/>
      <c r="EC104" s="548"/>
      <c r="ED104" s="548"/>
      <c r="EE104" s="548"/>
      <c r="EF104" s="548"/>
      <c r="EG104" s="548"/>
      <c r="EH104" s="548"/>
      <c r="EI104" s="548"/>
      <c r="EJ104" s="548"/>
      <c r="EK104" s="548"/>
      <c r="EL104" s="548"/>
      <c r="EM104" s="548"/>
      <c r="EN104" s="548"/>
      <c r="EO104" s="548"/>
      <c r="EP104" s="548"/>
      <c r="EQ104" s="548"/>
      <c r="ER104" s="548"/>
      <c r="ES104" s="548"/>
      <c r="ET104" s="548"/>
      <c r="EU104" s="548"/>
      <c r="EV104" s="548"/>
      <c r="EW104" s="548"/>
      <c r="EX104" s="548"/>
      <c r="EY104" s="548"/>
      <c r="EZ104" s="548"/>
      <c r="FA104" s="548"/>
      <c r="FB104" s="548"/>
      <c r="FC104" s="548"/>
      <c r="FD104" s="548"/>
      <c r="FE104" s="548"/>
      <c r="FF104" s="548"/>
      <c r="FG104" s="548"/>
      <c r="FH104" s="548"/>
      <c r="FI104" s="548"/>
      <c r="FJ104" s="548"/>
      <c r="FK104" s="548"/>
      <c r="FL104" s="548"/>
      <c r="FM104" s="548"/>
      <c r="FN104" s="548"/>
      <c r="FO104" s="548"/>
      <c r="FP104" s="548"/>
      <c r="FQ104" s="548"/>
      <c r="FR104" s="548"/>
      <c r="FS104" s="548"/>
      <c r="FT104" s="548"/>
      <c r="FU104" s="548"/>
      <c r="FV104" s="548"/>
      <c r="FW104" s="548"/>
      <c r="FX104" s="548"/>
      <c r="FY104" s="548"/>
      <c r="FZ104" s="548"/>
      <c r="GA104" s="548"/>
      <c r="GB104" s="548"/>
      <c r="GC104" s="548"/>
      <c r="GD104" s="548"/>
      <c r="GE104" s="548"/>
      <c r="GF104" s="548"/>
      <c r="GG104" s="548"/>
      <c r="GH104" s="548"/>
      <c r="GI104" s="548"/>
      <c r="GJ104" s="548"/>
      <c r="GK104" s="548"/>
      <c r="GL104" s="548"/>
      <c r="GM104" s="548"/>
      <c r="GN104" s="548"/>
      <c r="GO104" s="548"/>
      <c r="GP104" s="548"/>
      <c r="GQ104" s="548"/>
      <c r="GR104" s="548"/>
      <c r="GS104" s="548"/>
      <c r="GT104" s="548"/>
      <c r="GU104" s="548"/>
      <c r="GV104" s="548"/>
      <c r="GW104" s="548"/>
      <c r="GX104" s="548"/>
      <c r="GY104" s="548"/>
      <c r="GZ104" s="548"/>
      <c r="HA104" s="548"/>
      <c r="HB104" s="548"/>
      <c r="HC104" s="548"/>
      <c r="HD104" s="548"/>
      <c r="HE104" s="548"/>
      <c r="HF104" s="548"/>
      <c r="HG104" s="548"/>
      <c r="HH104" s="548"/>
      <c r="HI104" s="548"/>
      <c r="HJ104" s="548"/>
      <c r="HK104" s="548"/>
      <c r="HL104" s="548"/>
      <c r="HM104" s="548"/>
      <c r="HN104" s="548"/>
      <c r="HO104" s="548"/>
      <c r="HP104" s="548"/>
      <c r="HQ104" s="548"/>
      <c r="HR104" s="548"/>
      <c r="HS104" s="548"/>
      <c r="HT104" s="548"/>
      <c r="HU104" s="548"/>
      <c r="HV104" s="548"/>
      <c r="HW104" s="548"/>
      <c r="HX104" s="548"/>
      <c r="HY104" s="548"/>
      <c r="HZ104" s="548"/>
      <c r="IA104" s="548"/>
      <c r="IB104" s="548"/>
      <c r="IC104" s="548"/>
      <c r="ID104" s="548"/>
      <c r="IE104" s="548"/>
    </row>
    <row r="105" spans="1:239" s="556" customFormat="1">
      <c r="A105" s="986">
        <f t="shared" si="4"/>
        <v>37</v>
      </c>
      <c r="B105" s="914" t="s">
        <v>1023</v>
      </c>
      <c r="C105" s="680" t="s">
        <v>1021</v>
      </c>
      <c r="D105" s="680" t="s">
        <v>1022</v>
      </c>
      <c r="E105" s="1069" t="s">
        <v>682</v>
      </c>
      <c r="F105" s="994">
        <v>45421</v>
      </c>
      <c r="G105" s="985" t="s">
        <v>1356</v>
      </c>
      <c r="H105" s="987">
        <v>983765</v>
      </c>
      <c r="I105" s="1301"/>
      <c r="K105" s="548"/>
      <c r="L105" s="548"/>
      <c r="M105" s="548"/>
      <c r="N105" s="548"/>
      <c r="O105" s="548"/>
      <c r="P105" s="548"/>
      <c r="Q105" s="548"/>
      <c r="R105" s="548"/>
      <c r="S105" s="548"/>
      <c r="T105" s="548"/>
      <c r="U105" s="548"/>
      <c r="V105" s="548"/>
      <c r="W105" s="548"/>
      <c r="X105" s="548"/>
      <c r="Y105" s="548"/>
      <c r="Z105" s="548"/>
      <c r="AA105" s="548"/>
      <c r="AB105" s="548"/>
      <c r="AC105" s="548"/>
      <c r="AD105" s="548"/>
      <c r="AE105" s="548"/>
      <c r="AF105" s="548"/>
      <c r="AG105" s="548"/>
      <c r="AH105" s="548"/>
      <c r="AI105" s="548"/>
      <c r="AJ105" s="548"/>
      <c r="AK105" s="548"/>
      <c r="AL105" s="548"/>
      <c r="AM105" s="548"/>
      <c r="AN105" s="548"/>
      <c r="AO105" s="548"/>
      <c r="AP105" s="548"/>
      <c r="AQ105" s="548"/>
      <c r="AR105" s="548"/>
      <c r="AS105" s="548"/>
      <c r="AT105" s="548"/>
      <c r="AU105" s="548"/>
      <c r="AV105" s="548"/>
      <c r="AW105" s="548"/>
      <c r="AX105" s="548"/>
      <c r="AY105" s="548"/>
      <c r="AZ105" s="548"/>
      <c r="BA105" s="548"/>
      <c r="BB105" s="548"/>
      <c r="BC105" s="548"/>
      <c r="BD105" s="548"/>
      <c r="BE105" s="548"/>
      <c r="BF105" s="548"/>
      <c r="BG105" s="548"/>
      <c r="BH105" s="548"/>
      <c r="BI105" s="548"/>
      <c r="BJ105" s="548"/>
      <c r="BK105" s="548"/>
      <c r="BL105" s="548"/>
      <c r="BM105" s="548"/>
      <c r="BN105" s="548"/>
      <c r="BO105" s="548"/>
      <c r="BP105" s="548"/>
      <c r="BQ105" s="548"/>
      <c r="BR105" s="548"/>
      <c r="BS105" s="548"/>
      <c r="BT105" s="548"/>
      <c r="BU105" s="548"/>
      <c r="BV105" s="548"/>
      <c r="BW105" s="548"/>
      <c r="BX105" s="548"/>
      <c r="BY105" s="548"/>
      <c r="BZ105" s="548"/>
      <c r="CA105" s="548"/>
      <c r="CB105" s="548"/>
      <c r="CC105" s="548"/>
      <c r="CD105" s="548"/>
      <c r="CE105" s="548"/>
      <c r="CF105" s="548"/>
      <c r="CG105" s="548"/>
      <c r="CH105" s="548"/>
      <c r="CI105" s="548"/>
      <c r="CJ105" s="548"/>
      <c r="CK105" s="548"/>
      <c r="CL105" s="548"/>
      <c r="CM105" s="548"/>
      <c r="CN105" s="548"/>
      <c r="CO105" s="548"/>
      <c r="CP105" s="548"/>
      <c r="CQ105" s="548"/>
      <c r="CR105" s="548"/>
      <c r="CS105" s="548"/>
      <c r="CT105" s="548"/>
      <c r="CU105" s="548"/>
      <c r="CV105" s="548"/>
      <c r="CW105" s="548"/>
      <c r="CX105" s="548"/>
      <c r="CY105" s="548"/>
      <c r="CZ105" s="548"/>
      <c r="DA105" s="548"/>
      <c r="DB105" s="548"/>
      <c r="DC105" s="548"/>
      <c r="DD105" s="548"/>
      <c r="DE105" s="548"/>
      <c r="DF105" s="548"/>
      <c r="DG105" s="548"/>
      <c r="DH105" s="548"/>
      <c r="DI105" s="548"/>
      <c r="DJ105" s="548"/>
      <c r="DK105" s="548"/>
      <c r="DL105" s="548"/>
      <c r="DM105" s="548"/>
      <c r="DN105" s="548"/>
      <c r="DO105" s="548"/>
      <c r="DP105" s="548"/>
      <c r="DQ105" s="548"/>
      <c r="DR105" s="548"/>
      <c r="DS105" s="548"/>
      <c r="DT105" s="548"/>
      <c r="DU105" s="548"/>
      <c r="DV105" s="548"/>
      <c r="DW105" s="548"/>
      <c r="DX105" s="548"/>
      <c r="DY105" s="548"/>
      <c r="DZ105" s="548"/>
      <c r="EA105" s="548"/>
      <c r="EB105" s="548"/>
      <c r="EC105" s="548"/>
      <c r="ED105" s="548"/>
      <c r="EE105" s="548"/>
      <c r="EF105" s="548"/>
      <c r="EG105" s="548"/>
      <c r="EH105" s="548"/>
      <c r="EI105" s="548"/>
      <c r="EJ105" s="548"/>
      <c r="EK105" s="548"/>
      <c r="EL105" s="548"/>
      <c r="EM105" s="548"/>
      <c r="EN105" s="548"/>
      <c r="EO105" s="548"/>
      <c r="EP105" s="548"/>
      <c r="EQ105" s="548"/>
      <c r="ER105" s="548"/>
      <c r="ES105" s="548"/>
      <c r="ET105" s="548"/>
      <c r="EU105" s="548"/>
      <c r="EV105" s="548"/>
      <c r="EW105" s="548"/>
      <c r="EX105" s="548"/>
      <c r="EY105" s="548"/>
      <c r="EZ105" s="548"/>
      <c r="FA105" s="548"/>
      <c r="FB105" s="548"/>
      <c r="FC105" s="548"/>
      <c r="FD105" s="548"/>
      <c r="FE105" s="548"/>
      <c r="FF105" s="548"/>
      <c r="FG105" s="548"/>
      <c r="FH105" s="548"/>
      <c r="FI105" s="548"/>
      <c r="FJ105" s="548"/>
      <c r="FK105" s="548"/>
      <c r="FL105" s="548"/>
      <c r="FM105" s="548"/>
      <c r="FN105" s="548"/>
      <c r="FO105" s="548"/>
      <c r="FP105" s="548"/>
      <c r="FQ105" s="548"/>
      <c r="FR105" s="548"/>
      <c r="FS105" s="548"/>
      <c r="FT105" s="548"/>
      <c r="FU105" s="548"/>
      <c r="FV105" s="548"/>
      <c r="FW105" s="548"/>
      <c r="FX105" s="548"/>
      <c r="FY105" s="548"/>
      <c r="FZ105" s="548"/>
      <c r="GA105" s="548"/>
      <c r="GB105" s="548"/>
      <c r="GC105" s="548"/>
      <c r="GD105" s="548"/>
      <c r="GE105" s="548"/>
      <c r="GF105" s="548"/>
      <c r="GG105" s="548"/>
      <c r="GH105" s="548"/>
      <c r="GI105" s="548"/>
      <c r="GJ105" s="548"/>
      <c r="GK105" s="548"/>
      <c r="GL105" s="548"/>
      <c r="GM105" s="548"/>
      <c r="GN105" s="548"/>
      <c r="GO105" s="548"/>
      <c r="GP105" s="548"/>
      <c r="GQ105" s="548"/>
      <c r="GR105" s="548"/>
      <c r="GS105" s="548"/>
      <c r="GT105" s="548"/>
      <c r="GU105" s="548"/>
      <c r="GV105" s="548"/>
      <c r="GW105" s="548"/>
      <c r="GX105" s="548"/>
      <c r="GY105" s="548"/>
      <c r="GZ105" s="548"/>
      <c r="HA105" s="548"/>
      <c r="HB105" s="548"/>
      <c r="HC105" s="548"/>
      <c r="HD105" s="548"/>
      <c r="HE105" s="548"/>
      <c r="HF105" s="548"/>
      <c r="HG105" s="548"/>
      <c r="HH105" s="548"/>
      <c r="HI105" s="548"/>
      <c r="HJ105" s="548"/>
      <c r="HK105" s="548"/>
      <c r="HL105" s="548"/>
      <c r="HM105" s="548"/>
      <c r="HN105" s="548"/>
      <c r="HO105" s="548"/>
      <c r="HP105" s="548"/>
      <c r="HQ105" s="548"/>
      <c r="HR105" s="548"/>
      <c r="HS105" s="548"/>
      <c r="HT105" s="548"/>
      <c r="HU105" s="548"/>
      <c r="HV105" s="548"/>
      <c r="HW105" s="548"/>
      <c r="HX105" s="548"/>
      <c r="HY105" s="548"/>
      <c r="HZ105" s="548"/>
      <c r="IA105" s="548"/>
      <c r="IB105" s="548"/>
      <c r="IC105" s="548"/>
      <c r="ID105" s="548"/>
      <c r="IE105" s="548"/>
    </row>
    <row r="106" spans="1:239" s="556" customFormat="1">
      <c r="A106" s="986">
        <f t="shared" si="4"/>
        <v>38</v>
      </c>
      <c r="B106" s="914" t="s">
        <v>1023</v>
      </c>
      <c r="C106" s="680" t="s">
        <v>1021</v>
      </c>
      <c r="D106" s="680" t="s">
        <v>1022</v>
      </c>
      <c r="E106" s="1069" t="s">
        <v>682</v>
      </c>
      <c r="F106" s="994">
        <v>45426</v>
      </c>
      <c r="G106" s="985" t="s">
        <v>1357</v>
      </c>
      <c r="H106" s="987">
        <v>3387197.27</v>
      </c>
      <c r="I106" s="1301"/>
      <c r="K106" s="548"/>
      <c r="L106" s="548"/>
      <c r="M106" s="548"/>
      <c r="N106" s="548"/>
      <c r="O106" s="548"/>
      <c r="P106" s="548"/>
      <c r="Q106" s="548"/>
      <c r="R106" s="548"/>
      <c r="S106" s="548"/>
      <c r="T106" s="548"/>
      <c r="U106" s="548"/>
      <c r="V106" s="548"/>
      <c r="W106" s="548"/>
      <c r="X106" s="548"/>
      <c r="Y106" s="548"/>
      <c r="Z106" s="548"/>
      <c r="AA106" s="548"/>
      <c r="AB106" s="548"/>
      <c r="AC106" s="548"/>
      <c r="AD106" s="548"/>
      <c r="AE106" s="548"/>
      <c r="AF106" s="548"/>
      <c r="AG106" s="548"/>
      <c r="AH106" s="548"/>
      <c r="AI106" s="548"/>
      <c r="AJ106" s="548"/>
      <c r="AK106" s="548"/>
      <c r="AL106" s="548"/>
      <c r="AM106" s="548"/>
      <c r="AN106" s="548"/>
      <c r="AO106" s="548"/>
      <c r="AP106" s="548"/>
      <c r="AQ106" s="548"/>
      <c r="AR106" s="548"/>
      <c r="AS106" s="548"/>
      <c r="AT106" s="548"/>
      <c r="AU106" s="548"/>
      <c r="AV106" s="548"/>
      <c r="AW106" s="548"/>
      <c r="AX106" s="548"/>
      <c r="AY106" s="548"/>
      <c r="AZ106" s="548"/>
      <c r="BA106" s="548"/>
      <c r="BB106" s="548"/>
      <c r="BC106" s="548"/>
      <c r="BD106" s="548"/>
      <c r="BE106" s="548"/>
      <c r="BF106" s="548"/>
      <c r="BG106" s="548"/>
      <c r="BH106" s="548"/>
      <c r="BI106" s="548"/>
      <c r="BJ106" s="548"/>
      <c r="BK106" s="548"/>
      <c r="BL106" s="548"/>
      <c r="BM106" s="548"/>
      <c r="BN106" s="548"/>
      <c r="BO106" s="548"/>
      <c r="BP106" s="548"/>
      <c r="BQ106" s="548"/>
      <c r="BR106" s="548"/>
      <c r="BS106" s="548"/>
      <c r="BT106" s="548"/>
      <c r="BU106" s="548"/>
      <c r="BV106" s="548"/>
      <c r="BW106" s="548"/>
      <c r="BX106" s="548"/>
      <c r="BY106" s="548"/>
      <c r="BZ106" s="548"/>
      <c r="CA106" s="548"/>
      <c r="CB106" s="548"/>
      <c r="CC106" s="548"/>
      <c r="CD106" s="548"/>
      <c r="CE106" s="548"/>
      <c r="CF106" s="548"/>
      <c r="CG106" s="548"/>
      <c r="CH106" s="548"/>
      <c r="CI106" s="548"/>
      <c r="CJ106" s="548"/>
      <c r="CK106" s="548"/>
      <c r="CL106" s="548"/>
      <c r="CM106" s="548"/>
      <c r="CN106" s="548"/>
      <c r="CO106" s="548"/>
      <c r="CP106" s="548"/>
      <c r="CQ106" s="548"/>
      <c r="CR106" s="548"/>
      <c r="CS106" s="548"/>
      <c r="CT106" s="548"/>
      <c r="CU106" s="548"/>
      <c r="CV106" s="548"/>
      <c r="CW106" s="548"/>
      <c r="CX106" s="548"/>
      <c r="CY106" s="548"/>
      <c r="CZ106" s="548"/>
      <c r="DA106" s="548"/>
      <c r="DB106" s="548"/>
      <c r="DC106" s="548"/>
      <c r="DD106" s="548"/>
      <c r="DE106" s="548"/>
      <c r="DF106" s="548"/>
      <c r="DG106" s="548"/>
      <c r="DH106" s="548"/>
      <c r="DI106" s="548"/>
      <c r="DJ106" s="548"/>
      <c r="DK106" s="548"/>
      <c r="DL106" s="548"/>
      <c r="DM106" s="548"/>
      <c r="DN106" s="548"/>
      <c r="DO106" s="548"/>
      <c r="DP106" s="548"/>
      <c r="DQ106" s="548"/>
      <c r="DR106" s="548"/>
      <c r="DS106" s="548"/>
      <c r="DT106" s="548"/>
      <c r="DU106" s="548"/>
      <c r="DV106" s="548"/>
      <c r="DW106" s="548"/>
      <c r="DX106" s="548"/>
      <c r="DY106" s="548"/>
      <c r="DZ106" s="548"/>
      <c r="EA106" s="548"/>
      <c r="EB106" s="548"/>
      <c r="EC106" s="548"/>
      <c r="ED106" s="548"/>
      <c r="EE106" s="548"/>
      <c r="EF106" s="548"/>
      <c r="EG106" s="548"/>
      <c r="EH106" s="548"/>
      <c r="EI106" s="548"/>
      <c r="EJ106" s="548"/>
      <c r="EK106" s="548"/>
      <c r="EL106" s="548"/>
      <c r="EM106" s="548"/>
      <c r="EN106" s="548"/>
      <c r="EO106" s="548"/>
      <c r="EP106" s="548"/>
      <c r="EQ106" s="548"/>
      <c r="ER106" s="548"/>
      <c r="ES106" s="548"/>
      <c r="ET106" s="548"/>
      <c r="EU106" s="548"/>
      <c r="EV106" s="548"/>
      <c r="EW106" s="548"/>
      <c r="EX106" s="548"/>
      <c r="EY106" s="548"/>
      <c r="EZ106" s="548"/>
      <c r="FA106" s="548"/>
      <c r="FB106" s="548"/>
      <c r="FC106" s="548"/>
      <c r="FD106" s="548"/>
      <c r="FE106" s="548"/>
      <c r="FF106" s="548"/>
      <c r="FG106" s="548"/>
      <c r="FH106" s="548"/>
      <c r="FI106" s="548"/>
      <c r="FJ106" s="548"/>
      <c r="FK106" s="548"/>
      <c r="FL106" s="548"/>
      <c r="FM106" s="548"/>
      <c r="FN106" s="548"/>
      <c r="FO106" s="548"/>
      <c r="FP106" s="548"/>
      <c r="FQ106" s="548"/>
      <c r="FR106" s="548"/>
      <c r="FS106" s="548"/>
      <c r="FT106" s="548"/>
      <c r="FU106" s="548"/>
      <c r="FV106" s="548"/>
      <c r="FW106" s="548"/>
      <c r="FX106" s="548"/>
      <c r="FY106" s="548"/>
      <c r="FZ106" s="548"/>
      <c r="GA106" s="548"/>
      <c r="GB106" s="548"/>
      <c r="GC106" s="548"/>
      <c r="GD106" s="548"/>
      <c r="GE106" s="548"/>
      <c r="GF106" s="548"/>
      <c r="GG106" s="548"/>
      <c r="GH106" s="548"/>
      <c r="GI106" s="548"/>
      <c r="GJ106" s="548"/>
      <c r="GK106" s="548"/>
      <c r="GL106" s="548"/>
      <c r="GM106" s="548"/>
      <c r="GN106" s="548"/>
      <c r="GO106" s="548"/>
      <c r="GP106" s="548"/>
      <c r="GQ106" s="548"/>
      <c r="GR106" s="548"/>
      <c r="GS106" s="548"/>
      <c r="GT106" s="548"/>
      <c r="GU106" s="548"/>
      <c r="GV106" s="548"/>
      <c r="GW106" s="548"/>
      <c r="GX106" s="548"/>
      <c r="GY106" s="548"/>
      <c r="GZ106" s="548"/>
      <c r="HA106" s="548"/>
      <c r="HB106" s="548"/>
      <c r="HC106" s="548"/>
      <c r="HD106" s="548"/>
      <c r="HE106" s="548"/>
      <c r="HF106" s="548"/>
      <c r="HG106" s="548"/>
      <c r="HH106" s="548"/>
      <c r="HI106" s="548"/>
      <c r="HJ106" s="548"/>
      <c r="HK106" s="548"/>
      <c r="HL106" s="548"/>
      <c r="HM106" s="548"/>
      <c r="HN106" s="548"/>
      <c r="HO106" s="548"/>
      <c r="HP106" s="548"/>
      <c r="HQ106" s="548"/>
      <c r="HR106" s="548"/>
      <c r="HS106" s="548"/>
      <c r="HT106" s="548"/>
      <c r="HU106" s="548"/>
      <c r="HV106" s="548"/>
      <c r="HW106" s="548"/>
      <c r="HX106" s="548"/>
      <c r="HY106" s="548"/>
      <c r="HZ106" s="548"/>
      <c r="IA106" s="548"/>
      <c r="IB106" s="548"/>
      <c r="IC106" s="548"/>
      <c r="ID106" s="548"/>
      <c r="IE106" s="548"/>
    </row>
    <row r="107" spans="1:239" s="556" customFormat="1">
      <c r="A107" s="986">
        <f t="shared" si="4"/>
        <v>39</v>
      </c>
      <c r="B107" s="914" t="s">
        <v>1023</v>
      </c>
      <c r="C107" s="680" t="s">
        <v>1021</v>
      </c>
      <c r="D107" s="680" t="s">
        <v>1022</v>
      </c>
      <c r="E107" s="1069" t="s">
        <v>682</v>
      </c>
      <c r="F107" s="994">
        <v>45428</v>
      </c>
      <c r="G107" s="985" t="s">
        <v>1358</v>
      </c>
      <c r="H107" s="987">
        <v>718882.53</v>
      </c>
      <c r="I107" s="1302"/>
      <c r="K107" s="548"/>
      <c r="L107" s="548"/>
      <c r="M107" s="548"/>
      <c r="N107" s="548"/>
      <c r="O107" s="548"/>
      <c r="P107" s="548"/>
      <c r="Q107" s="548"/>
      <c r="R107" s="548"/>
      <c r="S107" s="548"/>
      <c r="T107" s="548"/>
      <c r="U107" s="548"/>
      <c r="V107" s="548"/>
      <c r="W107" s="548"/>
      <c r="X107" s="548"/>
      <c r="Y107" s="548"/>
      <c r="Z107" s="548"/>
      <c r="AA107" s="548"/>
      <c r="AB107" s="548"/>
      <c r="AC107" s="548"/>
      <c r="AD107" s="548"/>
      <c r="AE107" s="548"/>
      <c r="AF107" s="548"/>
      <c r="AG107" s="548"/>
      <c r="AH107" s="548"/>
      <c r="AI107" s="548"/>
      <c r="AJ107" s="548"/>
      <c r="AK107" s="548"/>
      <c r="AL107" s="548"/>
      <c r="AM107" s="548"/>
      <c r="AN107" s="548"/>
      <c r="AO107" s="548"/>
      <c r="AP107" s="548"/>
      <c r="AQ107" s="548"/>
      <c r="AR107" s="548"/>
      <c r="AS107" s="548"/>
      <c r="AT107" s="548"/>
      <c r="AU107" s="548"/>
      <c r="AV107" s="548"/>
      <c r="AW107" s="548"/>
      <c r="AX107" s="548"/>
      <c r="AY107" s="548"/>
      <c r="AZ107" s="548"/>
      <c r="BA107" s="548"/>
      <c r="BB107" s="548"/>
      <c r="BC107" s="548"/>
      <c r="BD107" s="548"/>
      <c r="BE107" s="548"/>
      <c r="BF107" s="548"/>
      <c r="BG107" s="548"/>
      <c r="BH107" s="548"/>
      <c r="BI107" s="548"/>
      <c r="BJ107" s="548"/>
      <c r="BK107" s="548"/>
      <c r="BL107" s="548"/>
      <c r="BM107" s="548"/>
      <c r="BN107" s="548"/>
      <c r="BO107" s="548"/>
      <c r="BP107" s="548"/>
      <c r="BQ107" s="548"/>
      <c r="BR107" s="548"/>
      <c r="BS107" s="548"/>
      <c r="BT107" s="548"/>
      <c r="BU107" s="548"/>
      <c r="BV107" s="548"/>
      <c r="BW107" s="548"/>
      <c r="BX107" s="548"/>
      <c r="BY107" s="548"/>
      <c r="BZ107" s="548"/>
      <c r="CA107" s="548"/>
      <c r="CB107" s="548"/>
      <c r="CC107" s="548"/>
      <c r="CD107" s="548"/>
      <c r="CE107" s="548"/>
      <c r="CF107" s="548"/>
      <c r="CG107" s="548"/>
      <c r="CH107" s="548"/>
      <c r="CI107" s="548"/>
      <c r="CJ107" s="548"/>
      <c r="CK107" s="548"/>
      <c r="CL107" s="548"/>
      <c r="CM107" s="548"/>
      <c r="CN107" s="548"/>
      <c r="CO107" s="548"/>
      <c r="CP107" s="548"/>
      <c r="CQ107" s="548"/>
      <c r="CR107" s="548"/>
      <c r="CS107" s="548"/>
      <c r="CT107" s="548"/>
      <c r="CU107" s="548"/>
      <c r="CV107" s="548"/>
      <c r="CW107" s="548"/>
      <c r="CX107" s="548"/>
      <c r="CY107" s="548"/>
      <c r="CZ107" s="548"/>
      <c r="DA107" s="548"/>
      <c r="DB107" s="548"/>
      <c r="DC107" s="548"/>
      <c r="DD107" s="548"/>
      <c r="DE107" s="548"/>
      <c r="DF107" s="548"/>
      <c r="DG107" s="548"/>
      <c r="DH107" s="548"/>
      <c r="DI107" s="548"/>
      <c r="DJ107" s="548"/>
      <c r="DK107" s="548"/>
      <c r="DL107" s="548"/>
      <c r="DM107" s="548"/>
      <c r="DN107" s="548"/>
      <c r="DO107" s="548"/>
      <c r="DP107" s="548"/>
      <c r="DQ107" s="548"/>
      <c r="DR107" s="548"/>
      <c r="DS107" s="548"/>
      <c r="DT107" s="548"/>
      <c r="DU107" s="548"/>
      <c r="DV107" s="548"/>
      <c r="DW107" s="548"/>
      <c r="DX107" s="548"/>
      <c r="DY107" s="548"/>
      <c r="DZ107" s="548"/>
      <c r="EA107" s="548"/>
      <c r="EB107" s="548"/>
      <c r="EC107" s="548"/>
      <c r="ED107" s="548"/>
      <c r="EE107" s="548"/>
      <c r="EF107" s="548"/>
      <c r="EG107" s="548"/>
      <c r="EH107" s="548"/>
      <c r="EI107" s="548"/>
      <c r="EJ107" s="548"/>
      <c r="EK107" s="548"/>
      <c r="EL107" s="548"/>
      <c r="EM107" s="548"/>
      <c r="EN107" s="548"/>
      <c r="EO107" s="548"/>
      <c r="EP107" s="548"/>
      <c r="EQ107" s="548"/>
      <c r="ER107" s="548"/>
      <c r="ES107" s="548"/>
      <c r="ET107" s="548"/>
      <c r="EU107" s="548"/>
      <c r="EV107" s="548"/>
      <c r="EW107" s="548"/>
      <c r="EX107" s="548"/>
      <c r="EY107" s="548"/>
      <c r="EZ107" s="548"/>
      <c r="FA107" s="548"/>
      <c r="FB107" s="548"/>
      <c r="FC107" s="548"/>
      <c r="FD107" s="548"/>
      <c r="FE107" s="548"/>
      <c r="FF107" s="548"/>
      <c r="FG107" s="548"/>
      <c r="FH107" s="548"/>
      <c r="FI107" s="548"/>
      <c r="FJ107" s="548"/>
      <c r="FK107" s="548"/>
      <c r="FL107" s="548"/>
      <c r="FM107" s="548"/>
      <c r="FN107" s="548"/>
      <c r="FO107" s="548"/>
      <c r="FP107" s="548"/>
      <c r="FQ107" s="548"/>
      <c r="FR107" s="548"/>
      <c r="FS107" s="548"/>
      <c r="FT107" s="548"/>
      <c r="FU107" s="548"/>
      <c r="FV107" s="548"/>
      <c r="FW107" s="548"/>
      <c r="FX107" s="548"/>
      <c r="FY107" s="548"/>
      <c r="FZ107" s="548"/>
      <c r="GA107" s="548"/>
      <c r="GB107" s="548"/>
      <c r="GC107" s="548"/>
      <c r="GD107" s="548"/>
      <c r="GE107" s="548"/>
      <c r="GF107" s="548"/>
      <c r="GG107" s="548"/>
      <c r="GH107" s="548"/>
      <c r="GI107" s="548"/>
      <c r="GJ107" s="548"/>
      <c r="GK107" s="548"/>
      <c r="GL107" s="548"/>
      <c r="GM107" s="548"/>
      <c r="GN107" s="548"/>
      <c r="GO107" s="548"/>
      <c r="GP107" s="548"/>
      <c r="GQ107" s="548"/>
      <c r="GR107" s="548"/>
      <c r="GS107" s="548"/>
      <c r="GT107" s="548"/>
      <c r="GU107" s="548"/>
      <c r="GV107" s="548"/>
      <c r="GW107" s="548"/>
      <c r="GX107" s="548"/>
      <c r="GY107" s="548"/>
      <c r="GZ107" s="548"/>
      <c r="HA107" s="548"/>
      <c r="HB107" s="548"/>
      <c r="HC107" s="548"/>
      <c r="HD107" s="548"/>
      <c r="HE107" s="548"/>
      <c r="HF107" s="548"/>
      <c r="HG107" s="548"/>
      <c r="HH107" s="548"/>
      <c r="HI107" s="548"/>
      <c r="HJ107" s="548"/>
      <c r="HK107" s="548"/>
      <c r="HL107" s="548"/>
      <c r="HM107" s="548"/>
      <c r="HN107" s="548"/>
      <c r="HO107" s="548"/>
      <c r="HP107" s="548"/>
      <c r="HQ107" s="548"/>
      <c r="HR107" s="548"/>
      <c r="HS107" s="548"/>
      <c r="HT107" s="548"/>
      <c r="HU107" s="548"/>
      <c r="HV107" s="548"/>
      <c r="HW107" s="548"/>
      <c r="HX107" s="548"/>
      <c r="HY107" s="548"/>
      <c r="HZ107" s="548"/>
      <c r="IA107" s="548"/>
      <c r="IB107" s="548"/>
      <c r="IC107" s="548"/>
      <c r="ID107" s="548"/>
      <c r="IE107" s="548"/>
    </row>
    <row r="108" spans="1:239" s="556" customFormat="1">
      <c r="A108" s="1235"/>
      <c r="B108" s="991"/>
      <c r="C108" s="1227"/>
      <c r="D108" s="1227"/>
      <c r="F108" s="1228"/>
      <c r="G108" s="1237" t="s">
        <v>2816</v>
      </c>
      <c r="H108" s="1236"/>
      <c r="I108" s="639">
        <f>SUM(I69)</f>
        <v>113996381.34999999</v>
      </c>
      <c r="K108" s="548"/>
      <c r="L108" s="548"/>
      <c r="M108" s="548"/>
      <c r="N108" s="548"/>
      <c r="O108" s="548"/>
      <c r="P108" s="548"/>
      <c r="Q108" s="548"/>
      <c r="R108" s="548"/>
      <c r="S108" s="548"/>
      <c r="T108" s="548"/>
      <c r="U108" s="548"/>
      <c r="V108" s="548"/>
      <c r="W108" s="548"/>
      <c r="X108" s="548"/>
      <c r="Y108" s="548"/>
      <c r="Z108" s="548"/>
      <c r="AA108" s="548"/>
      <c r="AB108" s="548"/>
      <c r="AC108" s="548"/>
      <c r="AD108" s="548"/>
      <c r="AE108" s="548"/>
      <c r="AF108" s="548"/>
      <c r="AG108" s="548"/>
      <c r="AH108" s="548"/>
      <c r="AI108" s="548"/>
      <c r="AJ108" s="548"/>
      <c r="AK108" s="548"/>
      <c r="AL108" s="548"/>
      <c r="AM108" s="548"/>
      <c r="AN108" s="548"/>
      <c r="AO108" s="548"/>
      <c r="AP108" s="548"/>
      <c r="AQ108" s="548"/>
      <c r="AR108" s="548"/>
      <c r="AS108" s="548"/>
      <c r="AT108" s="548"/>
      <c r="AU108" s="548"/>
      <c r="AV108" s="548"/>
      <c r="AW108" s="548"/>
      <c r="AX108" s="548"/>
      <c r="AY108" s="548"/>
      <c r="AZ108" s="548"/>
      <c r="BA108" s="548"/>
      <c r="BB108" s="548"/>
      <c r="BC108" s="548"/>
      <c r="BD108" s="548"/>
      <c r="BE108" s="548"/>
      <c r="BF108" s="548"/>
      <c r="BG108" s="548"/>
      <c r="BH108" s="548"/>
      <c r="BI108" s="548"/>
      <c r="BJ108" s="548"/>
      <c r="BK108" s="548"/>
      <c r="BL108" s="548"/>
      <c r="BM108" s="548"/>
      <c r="BN108" s="548"/>
      <c r="BO108" s="548"/>
      <c r="BP108" s="548"/>
      <c r="BQ108" s="548"/>
      <c r="BR108" s="548"/>
      <c r="BS108" s="548"/>
      <c r="BT108" s="548"/>
      <c r="BU108" s="548"/>
      <c r="BV108" s="548"/>
      <c r="BW108" s="548"/>
      <c r="BX108" s="548"/>
      <c r="BY108" s="548"/>
      <c r="BZ108" s="548"/>
      <c r="CA108" s="548"/>
      <c r="CB108" s="548"/>
      <c r="CC108" s="548"/>
      <c r="CD108" s="548"/>
      <c r="CE108" s="548"/>
      <c r="CF108" s="548"/>
      <c r="CG108" s="548"/>
      <c r="CH108" s="548"/>
      <c r="CI108" s="548"/>
      <c r="CJ108" s="548"/>
      <c r="CK108" s="548"/>
      <c r="CL108" s="548"/>
      <c r="CM108" s="548"/>
      <c r="CN108" s="548"/>
      <c r="CO108" s="548"/>
      <c r="CP108" s="548"/>
      <c r="CQ108" s="548"/>
      <c r="CR108" s="548"/>
      <c r="CS108" s="548"/>
      <c r="CT108" s="548"/>
      <c r="CU108" s="548"/>
      <c r="CV108" s="548"/>
      <c r="CW108" s="548"/>
      <c r="CX108" s="548"/>
      <c r="CY108" s="548"/>
      <c r="CZ108" s="548"/>
      <c r="DA108" s="548"/>
      <c r="DB108" s="548"/>
      <c r="DC108" s="548"/>
      <c r="DD108" s="548"/>
      <c r="DE108" s="548"/>
      <c r="DF108" s="548"/>
      <c r="DG108" s="548"/>
      <c r="DH108" s="548"/>
      <c r="DI108" s="548"/>
      <c r="DJ108" s="548"/>
      <c r="DK108" s="548"/>
      <c r="DL108" s="548"/>
      <c r="DM108" s="548"/>
      <c r="DN108" s="548"/>
      <c r="DO108" s="548"/>
      <c r="DP108" s="548"/>
      <c r="DQ108" s="548"/>
      <c r="DR108" s="548"/>
      <c r="DS108" s="548"/>
      <c r="DT108" s="548"/>
      <c r="DU108" s="548"/>
      <c r="DV108" s="548"/>
      <c r="DW108" s="548"/>
      <c r="DX108" s="548"/>
      <c r="DY108" s="548"/>
      <c r="DZ108" s="548"/>
      <c r="EA108" s="548"/>
      <c r="EB108" s="548"/>
      <c r="EC108" s="548"/>
      <c r="ED108" s="548"/>
      <c r="EE108" s="548"/>
      <c r="EF108" s="548"/>
      <c r="EG108" s="548"/>
      <c r="EH108" s="548"/>
      <c r="EI108" s="548"/>
      <c r="EJ108" s="548"/>
      <c r="EK108" s="548"/>
      <c r="EL108" s="548"/>
      <c r="EM108" s="548"/>
      <c r="EN108" s="548"/>
      <c r="EO108" s="548"/>
      <c r="EP108" s="548"/>
      <c r="EQ108" s="548"/>
      <c r="ER108" s="548"/>
      <c r="ES108" s="548"/>
      <c r="ET108" s="548"/>
      <c r="EU108" s="548"/>
      <c r="EV108" s="548"/>
      <c r="EW108" s="548"/>
      <c r="EX108" s="548"/>
      <c r="EY108" s="548"/>
      <c r="EZ108" s="548"/>
      <c r="FA108" s="548"/>
      <c r="FB108" s="548"/>
      <c r="FC108" s="548"/>
      <c r="FD108" s="548"/>
      <c r="FE108" s="548"/>
      <c r="FF108" s="548"/>
      <c r="FG108" s="548"/>
      <c r="FH108" s="548"/>
      <c r="FI108" s="548"/>
      <c r="FJ108" s="548"/>
      <c r="FK108" s="548"/>
      <c r="FL108" s="548"/>
      <c r="FM108" s="548"/>
      <c r="FN108" s="548"/>
      <c r="FO108" s="548"/>
      <c r="FP108" s="548"/>
      <c r="FQ108" s="548"/>
      <c r="FR108" s="548"/>
      <c r="FS108" s="548"/>
      <c r="FT108" s="548"/>
      <c r="FU108" s="548"/>
      <c r="FV108" s="548"/>
      <c r="FW108" s="548"/>
      <c r="FX108" s="548"/>
      <c r="FY108" s="548"/>
      <c r="FZ108" s="548"/>
      <c r="GA108" s="548"/>
      <c r="GB108" s="548"/>
      <c r="GC108" s="548"/>
      <c r="GD108" s="548"/>
      <c r="GE108" s="548"/>
      <c r="GF108" s="548"/>
      <c r="GG108" s="548"/>
      <c r="GH108" s="548"/>
      <c r="GI108" s="548"/>
      <c r="GJ108" s="548"/>
      <c r="GK108" s="548"/>
      <c r="GL108" s="548"/>
      <c r="GM108" s="548"/>
      <c r="GN108" s="548"/>
      <c r="GO108" s="548"/>
      <c r="GP108" s="548"/>
      <c r="GQ108" s="548"/>
      <c r="GR108" s="548"/>
      <c r="GS108" s="548"/>
      <c r="GT108" s="548"/>
      <c r="GU108" s="548"/>
      <c r="GV108" s="548"/>
      <c r="GW108" s="548"/>
      <c r="GX108" s="548"/>
      <c r="GY108" s="548"/>
      <c r="GZ108" s="548"/>
      <c r="HA108" s="548"/>
      <c r="HB108" s="548"/>
      <c r="HC108" s="548"/>
      <c r="HD108" s="548"/>
      <c r="HE108" s="548"/>
      <c r="HF108" s="548"/>
      <c r="HG108" s="548"/>
      <c r="HH108" s="548"/>
      <c r="HI108" s="548"/>
      <c r="HJ108" s="548"/>
      <c r="HK108" s="548"/>
      <c r="HL108" s="548"/>
      <c r="HM108" s="548"/>
      <c r="HN108" s="548"/>
      <c r="HO108" s="548"/>
      <c r="HP108" s="548"/>
      <c r="HQ108" s="548"/>
      <c r="HR108" s="548"/>
      <c r="HS108" s="548"/>
      <c r="HT108" s="548"/>
      <c r="HU108" s="548"/>
      <c r="HV108" s="548"/>
      <c r="HW108" s="548"/>
      <c r="HX108" s="548"/>
      <c r="HY108" s="548"/>
      <c r="HZ108" s="548"/>
      <c r="IA108" s="548"/>
      <c r="IB108" s="548"/>
      <c r="IC108" s="548"/>
      <c r="ID108" s="548"/>
      <c r="IE108" s="548"/>
    </row>
    <row r="109" spans="1:239" s="547" customFormat="1">
      <c r="B109" s="556"/>
      <c r="C109" s="603"/>
      <c r="D109" s="566"/>
      <c r="E109" s="556"/>
      <c r="F109" s="556"/>
      <c r="G109" s="556"/>
      <c r="H109" s="556"/>
      <c r="I109" s="1117"/>
    </row>
    <row r="110" spans="1:239" s="547" customFormat="1">
      <c r="B110" s="1297" t="s">
        <v>555</v>
      </c>
      <c r="C110" s="1298"/>
      <c r="D110" s="570" t="s">
        <v>587</v>
      </c>
      <c r="F110" s="556"/>
      <c r="G110" s="556"/>
      <c r="H110" s="556"/>
      <c r="I110" s="1117"/>
    </row>
    <row r="111" spans="1:239" s="547" customFormat="1">
      <c r="B111" s="1120" t="s">
        <v>2840</v>
      </c>
      <c r="C111" s="572"/>
      <c r="D111" s="1114">
        <f>+H23</f>
        <v>43867663.424166664</v>
      </c>
      <c r="F111" s="556"/>
      <c r="G111" s="556"/>
      <c r="H111" s="556"/>
      <c r="I111" s="1117"/>
    </row>
    <row r="112" spans="1:239" s="547" customFormat="1">
      <c r="B112" s="1120" t="s">
        <v>2284</v>
      </c>
      <c r="C112" s="572"/>
      <c r="D112" s="1114">
        <f>+I65</f>
        <v>328815659.225833</v>
      </c>
      <c r="F112" s="556"/>
      <c r="G112" s="556"/>
      <c r="H112" s="556"/>
      <c r="I112" s="1117"/>
    </row>
    <row r="113" spans="2:9" s="547" customFormat="1">
      <c r="B113" s="1120" t="s">
        <v>2816</v>
      </c>
      <c r="C113" s="572"/>
      <c r="D113" s="1114">
        <f>+I108</f>
        <v>113996381.34999999</v>
      </c>
      <c r="F113" s="556"/>
      <c r="G113" s="556"/>
      <c r="H113" s="556"/>
      <c r="I113" s="1117"/>
    </row>
    <row r="114" spans="2:9" s="547" customFormat="1">
      <c r="B114" s="1297" t="s">
        <v>2815</v>
      </c>
      <c r="C114" s="1298"/>
      <c r="D114" s="1162">
        <f>SUM(D111:D113)</f>
        <v>486679703.99999964</v>
      </c>
      <c r="E114" s="1166"/>
      <c r="F114" s="556"/>
      <c r="G114" s="556"/>
      <c r="H114" s="556"/>
      <c r="I114" s="1117"/>
    </row>
    <row r="115" spans="2:9" s="547" customFormat="1">
      <c r="B115" s="603"/>
      <c r="C115" s="566"/>
      <c r="D115" s="1119"/>
      <c r="E115" s="1166"/>
      <c r="F115" s="556"/>
      <c r="G115" s="556"/>
      <c r="H115" s="556"/>
      <c r="I115" s="1117"/>
    </row>
    <row r="116" spans="2:9" s="547" customFormat="1">
      <c r="B116" s="603"/>
      <c r="C116" s="566"/>
      <c r="D116" s="1119"/>
      <c r="F116" s="556"/>
      <c r="G116" s="556"/>
      <c r="H116" s="556"/>
      <c r="I116" s="1117"/>
    </row>
    <row r="117" spans="2:9" s="547" customFormat="1">
      <c r="B117" s="556"/>
      <c r="C117" s="603"/>
      <c r="D117" s="566"/>
      <c r="E117" s="556"/>
      <c r="F117" s="556"/>
      <c r="G117" s="556"/>
      <c r="H117" s="556"/>
      <c r="I117" s="1117"/>
    </row>
    <row r="118" spans="2:9" s="547" customFormat="1">
      <c r="B118" s="556"/>
      <c r="C118" s="603"/>
      <c r="D118" s="566"/>
      <c r="E118" s="556"/>
      <c r="F118" s="556"/>
      <c r="G118" s="556"/>
      <c r="H118" s="556"/>
      <c r="I118" s="1117"/>
    </row>
    <row r="119" spans="2:9">
      <c r="B119" s="734"/>
      <c r="C119" s="735"/>
      <c r="D119" s="735"/>
      <c r="H119" s="745"/>
    </row>
    <row r="120" spans="2:9" s="1039" customFormat="1">
      <c r="B120" s="1034"/>
      <c r="C120" s="1035"/>
      <c r="D120" s="1118"/>
      <c r="E120" s="1036"/>
      <c r="F120" s="1036"/>
      <c r="G120" s="1037"/>
      <c r="H120" s="1038"/>
    </row>
    <row r="121" spans="2:9" s="640" customFormat="1">
      <c r="B121" s="503"/>
      <c r="C121" s="547"/>
      <c r="D121" s="547"/>
      <c r="E121" s="1014"/>
      <c r="F121" s="578"/>
      <c r="G121" s="532"/>
      <c r="H121" s="1002"/>
    </row>
    <row r="122" spans="2:9" s="511" customFormat="1">
      <c r="B122" s="511" t="s">
        <v>2036</v>
      </c>
      <c r="D122" s="515" t="s">
        <v>2037</v>
      </c>
      <c r="F122" s="1045"/>
      <c r="G122" s="533" t="s">
        <v>2038</v>
      </c>
      <c r="H122" s="1046"/>
    </row>
    <row r="123" spans="2:9" s="640" customFormat="1">
      <c r="B123" s="517" t="s">
        <v>13</v>
      </c>
      <c r="D123" s="484" t="s">
        <v>15</v>
      </c>
      <c r="E123" s="483"/>
      <c r="F123" s="578"/>
      <c r="G123" s="525" t="s">
        <v>14</v>
      </c>
      <c r="H123" s="1047"/>
    </row>
    <row r="124" spans="2:9" s="640" customFormat="1">
      <c r="B124" s="640" t="s">
        <v>943</v>
      </c>
      <c r="D124" s="484" t="s">
        <v>948</v>
      </c>
      <c r="F124" s="578"/>
      <c r="G124" s="535" t="s">
        <v>946</v>
      </c>
      <c r="H124" s="1002"/>
    </row>
    <row r="125" spans="2:9" s="640" customFormat="1">
      <c r="B125" s="483"/>
      <c r="C125" s="483"/>
      <c r="D125" s="484" t="s">
        <v>947</v>
      </c>
      <c r="E125" s="518"/>
      <c r="F125" s="578"/>
      <c r="G125" s="641" t="s">
        <v>945</v>
      </c>
      <c r="H125" s="535"/>
    </row>
    <row r="126" spans="2:9" s="640" customFormat="1">
      <c r="B126" s="956"/>
      <c r="C126" s="547"/>
      <c r="D126" s="547"/>
      <c r="E126" s="1014"/>
      <c r="F126" s="506"/>
      <c r="G126" s="1048"/>
      <c r="H126" s="534"/>
    </row>
    <row r="127" spans="2:9" s="749" customFormat="1">
      <c r="B127" s="1033"/>
      <c r="C127" s="1040"/>
      <c r="D127" s="1041"/>
      <c r="E127" s="1042"/>
      <c r="F127" s="1042"/>
      <c r="G127" s="1043"/>
      <c r="H127" s="1044"/>
    </row>
    <row r="128" spans="2:9">
      <c r="B128" s="736"/>
      <c r="C128" s="712"/>
      <c r="D128" s="712"/>
      <c r="E128" s="737"/>
      <c r="F128" s="737"/>
      <c r="H128" s="746"/>
    </row>
    <row r="129" spans="2:8">
      <c r="B129" s="736"/>
      <c r="C129" s="712"/>
      <c r="D129" s="712"/>
      <c r="E129" s="737"/>
      <c r="F129" s="737"/>
      <c r="H129" s="746"/>
    </row>
    <row r="130" spans="2:8">
      <c r="B130" s="736"/>
      <c r="C130" s="712"/>
      <c r="D130" s="712"/>
      <c r="E130" s="737"/>
      <c r="F130" s="737"/>
      <c r="H130" s="746"/>
    </row>
    <row r="131" spans="2:8">
      <c r="B131" s="736"/>
      <c r="C131" s="712"/>
      <c r="D131" s="712"/>
      <c r="E131" s="737"/>
      <c r="F131" s="737"/>
      <c r="H131" s="747"/>
    </row>
    <row r="132" spans="2:8">
      <c r="B132" s="736"/>
      <c r="C132" s="712"/>
      <c r="D132" s="712"/>
      <c r="E132" s="737"/>
      <c r="F132" s="737"/>
      <c r="H132" s="747"/>
    </row>
    <row r="133" spans="2:8">
      <c r="B133" s="569"/>
      <c r="C133" s="738"/>
      <c r="D133" s="738"/>
      <c r="H133" s="747"/>
    </row>
    <row r="134" spans="2:8">
      <c r="H134" s="747"/>
    </row>
    <row r="135" spans="2:8">
      <c r="H135" s="746"/>
    </row>
  </sheetData>
  <sortState ref="A27:IE64">
    <sortCondition ref="C27:C64"/>
  </sortState>
  <mergeCells count="13">
    <mergeCell ref="B114:C114"/>
    <mergeCell ref="B110:C110"/>
    <mergeCell ref="A4:H4"/>
    <mergeCell ref="I28:I41"/>
    <mergeCell ref="A67:I67"/>
    <mergeCell ref="I69:I107"/>
    <mergeCell ref="H20:H21"/>
    <mergeCell ref="A25:I25"/>
    <mergeCell ref="A1:H1"/>
    <mergeCell ref="A2:H2"/>
    <mergeCell ref="H8:H11"/>
    <mergeCell ref="H13:H16"/>
    <mergeCell ref="H17:H19"/>
  </mergeCells>
  <printOptions horizontalCentered="1"/>
  <pageMargins left="0" right="0" top="0.39370078740157483" bottom="0.39370078740157483" header="0.31496062992125984" footer="0.31496062992125984"/>
  <pageSetup paperSize="9" scale="65" orientation="landscape"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92D050"/>
  </sheetPr>
  <dimension ref="A1:ID23"/>
  <sheetViews>
    <sheetView showGridLines="0" workbookViewId="0">
      <selection activeCell="K25" sqref="K25"/>
    </sheetView>
  </sheetViews>
  <sheetFormatPr baseColWidth="10" defaultRowHeight="12.75"/>
  <cols>
    <col min="1" max="1" width="6.5703125" customWidth="1"/>
    <col min="3" max="3" width="31.140625" customWidth="1"/>
    <col min="9" max="9" width="15.140625" customWidth="1"/>
  </cols>
  <sheetData>
    <row r="1" spans="1:238" s="547" customFormat="1">
      <c r="A1" s="1278" t="str">
        <f>+'DISPONIBLE Bo'!A1:F1</f>
        <v>LA NOTA COLOMBIA SAS</v>
      </c>
      <c r="B1" s="1278"/>
      <c r="C1" s="1278"/>
      <c r="D1" s="1278"/>
      <c r="E1" s="1278"/>
      <c r="F1" s="1278"/>
      <c r="G1" s="1278"/>
      <c r="H1" s="1278"/>
      <c r="I1" s="1278"/>
    </row>
    <row r="2" spans="1:238" s="547" customFormat="1">
      <c r="A2" s="1279" t="str">
        <f>+'DISPONIBLE Bo'!A2:F2</f>
        <v>NIT 901233167-1</v>
      </c>
      <c r="B2" s="1279"/>
      <c r="C2" s="1279"/>
      <c r="D2" s="1279"/>
      <c r="E2" s="1279"/>
      <c r="F2" s="1279"/>
      <c r="G2" s="1279"/>
      <c r="H2" s="1279"/>
      <c r="I2" s="1279"/>
    </row>
    <row r="3" spans="1:238" s="547" customFormat="1">
      <c r="A3" s="556"/>
      <c r="B3" s="603"/>
      <c r="C3" s="566"/>
      <c r="D3" s="556"/>
      <c r="E3" s="556"/>
      <c r="F3" s="556"/>
      <c r="G3" s="556"/>
      <c r="H3" s="625"/>
      <c r="I3" s="626"/>
    </row>
    <row r="4" spans="1:238" s="547" customFormat="1">
      <c r="A4" s="1271" t="s">
        <v>596</v>
      </c>
      <c r="B4" s="1271"/>
      <c r="C4" s="1271"/>
      <c r="D4" s="1271"/>
      <c r="E4" s="1271"/>
      <c r="F4" s="1271"/>
      <c r="G4" s="1271"/>
      <c r="H4" s="1271"/>
      <c r="I4" s="1271"/>
    </row>
    <row r="5" spans="1:238">
      <c r="A5" s="695"/>
      <c r="B5" s="696"/>
      <c r="C5" s="696"/>
      <c r="D5" s="697"/>
      <c r="E5" s="697"/>
      <c r="F5" s="1225"/>
      <c r="G5" s="1226"/>
      <c r="I5" s="576" t="s">
        <v>2812</v>
      </c>
    </row>
    <row r="6" spans="1:238" s="556" customFormat="1" ht="25.5">
      <c r="A6" s="540" t="s">
        <v>364</v>
      </c>
      <c r="B6" s="602" t="s">
        <v>376</v>
      </c>
      <c r="C6" s="1061" t="s">
        <v>461</v>
      </c>
      <c r="D6" s="1061" t="s">
        <v>573</v>
      </c>
      <c r="E6" s="1061" t="s">
        <v>462</v>
      </c>
      <c r="F6" s="554" t="s">
        <v>575</v>
      </c>
      <c r="G6" s="555" t="s">
        <v>463</v>
      </c>
      <c r="H6" s="621" t="s">
        <v>43</v>
      </c>
      <c r="I6" s="622" t="s">
        <v>585</v>
      </c>
      <c r="J6" s="548"/>
      <c r="K6" s="548"/>
      <c r="L6" s="548"/>
      <c r="M6" s="548"/>
      <c r="N6" s="548"/>
      <c r="O6" s="548"/>
      <c r="P6" s="548"/>
      <c r="Q6" s="548"/>
      <c r="R6" s="548"/>
      <c r="S6" s="548"/>
      <c r="T6" s="548"/>
      <c r="U6" s="548"/>
      <c r="V6" s="548"/>
      <c r="W6" s="548"/>
      <c r="X6" s="548"/>
      <c r="Y6" s="548"/>
      <c r="Z6" s="548"/>
      <c r="AA6" s="548"/>
      <c r="AB6" s="548"/>
      <c r="AC6" s="548"/>
      <c r="AD6" s="548"/>
      <c r="AE6" s="548"/>
      <c r="AF6" s="548"/>
      <c r="AG6" s="548"/>
      <c r="AH6" s="548"/>
      <c r="AI6" s="548"/>
      <c r="AJ6" s="548"/>
      <c r="AK6" s="548"/>
      <c r="AL6" s="548"/>
      <c r="AM6" s="548"/>
      <c r="AN6" s="548"/>
      <c r="AO6" s="548"/>
      <c r="AP6" s="548"/>
      <c r="AQ6" s="548"/>
      <c r="AR6" s="548"/>
      <c r="AS6" s="548"/>
      <c r="AT6" s="548"/>
      <c r="AU6" s="548"/>
      <c r="AV6" s="548"/>
      <c r="AW6" s="548"/>
      <c r="AX6" s="548"/>
      <c r="AY6" s="548"/>
      <c r="AZ6" s="548"/>
      <c r="BA6" s="548"/>
      <c r="BB6" s="548"/>
      <c r="BC6" s="548"/>
      <c r="BD6" s="548"/>
      <c r="BE6" s="548"/>
      <c r="BF6" s="548"/>
      <c r="BG6" s="548"/>
      <c r="BH6" s="548"/>
      <c r="BI6" s="548"/>
      <c r="BJ6" s="548"/>
      <c r="BK6" s="548"/>
      <c r="BL6" s="548"/>
      <c r="BM6" s="548"/>
      <c r="BN6" s="548"/>
      <c r="BO6" s="548"/>
      <c r="BP6" s="548"/>
      <c r="BQ6" s="548"/>
      <c r="BR6" s="548"/>
      <c r="BS6" s="548"/>
      <c r="BT6" s="548"/>
      <c r="BU6" s="548"/>
      <c r="BV6" s="548"/>
      <c r="BW6" s="548"/>
      <c r="BX6" s="548"/>
      <c r="BY6" s="548"/>
      <c r="BZ6" s="548"/>
      <c r="CA6" s="548"/>
      <c r="CB6" s="548"/>
      <c r="CC6" s="548"/>
      <c r="CD6" s="548"/>
      <c r="CE6" s="548"/>
      <c r="CF6" s="548"/>
      <c r="CG6" s="548"/>
      <c r="CH6" s="548"/>
      <c r="CI6" s="548"/>
      <c r="CJ6" s="548"/>
      <c r="CK6" s="548"/>
      <c r="CL6" s="548"/>
      <c r="CM6" s="548"/>
      <c r="CN6" s="548"/>
      <c r="CO6" s="548"/>
      <c r="CP6" s="548"/>
      <c r="CQ6" s="548"/>
      <c r="CR6" s="548"/>
      <c r="CS6" s="548"/>
      <c r="CT6" s="548"/>
      <c r="CU6" s="548"/>
      <c r="CV6" s="548"/>
      <c r="CW6" s="548"/>
      <c r="CX6" s="548"/>
      <c r="CY6" s="548"/>
      <c r="CZ6" s="548"/>
      <c r="DA6" s="548"/>
      <c r="DB6" s="548"/>
      <c r="DC6" s="548"/>
      <c r="DD6" s="548"/>
      <c r="DE6" s="548"/>
      <c r="DF6" s="548"/>
      <c r="DG6" s="548"/>
      <c r="DH6" s="548"/>
      <c r="DI6" s="548"/>
      <c r="DJ6" s="548"/>
      <c r="DK6" s="548"/>
      <c r="DL6" s="548"/>
      <c r="DM6" s="548"/>
      <c r="DN6" s="548"/>
      <c r="DO6" s="548"/>
      <c r="DP6" s="548"/>
      <c r="DQ6" s="548"/>
      <c r="DR6" s="548"/>
      <c r="DS6" s="548"/>
      <c r="DT6" s="548"/>
      <c r="DU6" s="548"/>
      <c r="DV6" s="548"/>
      <c r="DW6" s="548"/>
      <c r="DX6" s="548"/>
      <c r="DY6" s="548"/>
      <c r="DZ6" s="548"/>
      <c r="EA6" s="548"/>
      <c r="EB6" s="548"/>
      <c r="EC6" s="548"/>
      <c r="ED6" s="548"/>
      <c r="EE6" s="548"/>
      <c r="EF6" s="548"/>
      <c r="EG6" s="548"/>
      <c r="EH6" s="548"/>
      <c r="EI6" s="548"/>
      <c r="EJ6" s="548"/>
      <c r="EK6" s="548"/>
      <c r="EL6" s="548"/>
      <c r="EM6" s="548"/>
      <c r="EN6" s="548"/>
      <c r="EO6" s="548"/>
      <c r="EP6" s="548"/>
      <c r="EQ6" s="548"/>
      <c r="ER6" s="548"/>
      <c r="ES6" s="548"/>
      <c r="ET6" s="548"/>
      <c r="EU6" s="548"/>
      <c r="EV6" s="548"/>
      <c r="EW6" s="548"/>
      <c r="EX6" s="548"/>
      <c r="EY6" s="548"/>
      <c r="EZ6" s="548"/>
      <c r="FA6" s="548"/>
      <c r="FB6" s="548"/>
      <c r="FC6" s="548"/>
      <c r="FD6" s="548"/>
      <c r="FE6" s="548"/>
      <c r="FF6" s="548"/>
      <c r="FG6" s="548"/>
      <c r="FH6" s="548"/>
      <c r="FI6" s="548"/>
      <c r="FJ6" s="548"/>
      <c r="FK6" s="548"/>
      <c r="FL6" s="548"/>
      <c r="FM6" s="548"/>
      <c r="FN6" s="548"/>
      <c r="FO6" s="548"/>
      <c r="FP6" s="548"/>
      <c r="FQ6" s="548"/>
      <c r="FR6" s="548"/>
      <c r="FS6" s="548"/>
      <c r="FT6" s="548"/>
      <c r="FU6" s="548"/>
      <c r="FV6" s="548"/>
      <c r="FW6" s="548"/>
      <c r="FX6" s="548"/>
      <c r="FY6" s="548"/>
      <c r="FZ6" s="548"/>
      <c r="GA6" s="548"/>
      <c r="GB6" s="548"/>
      <c r="GC6" s="548"/>
      <c r="GD6" s="548"/>
      <c r="GE6" s="548"/>
      <c r="GF6" s="548"/>
      <c r="GG6" s="548"/>
      <c r="GH6" s="548"/>
      <c r="GI6" s="548"/>
      <c r="GJ6" s="548"/>
      <c r="GK6" s="548"/>
      <c r="GL6" s="548"/>
      <c r="GM6" s="548"/>
      <c r="GN6" s="548"/>
      <c r="GO6" s="548"/>
      <c r="GP6" s="548"/>
      <c r="GQ6" s="548"/>
      <c r="GR6" s="548"/>
      <c r="GS6" s="548"/>
      <c r="GT6" s="548"/>
      <c r="GU6" s="548"/>
      <c r="GV6" s="548"/>
      <c r="GW6" s="548"/>
      <c r="GX6" s="548"/>
      <c r="GY6" s="548"/>
      <c r="GZ6" s="548"/>
      <c r="HA6" s="548"/>
      <c r="HB6" s="548"/>
      <c r="HC6" s="548"/>
      <c r="HD6" s="548"/>
      <c r="HE6" s="548"/>
      <c r="HF6" s="548"/>
      <c r="HG6" s="548"/>
      <c r="HH6" s="548"/>
      <c r="HI6" s="548"/>
      <c r="HJ6" s="548"/>
      <c r="HK6" s="548"/>
      <c r="HL6" s="548"/>
      <c r="HM6" s="548"/>
      <c r="HN6" s="548"/>
      <c r="HO6" s="548"/>
      <c r="HP6" s="548"/>
      <c r="HQ6" s="548"/>
      <c r="HR6" s="548"/>
      <c r="HS6" s="548"/>
      <c r="HT6" s="548"/>
      <c r="HU6" s="548"/>
      <c r="HV6" s="548"/>
      <c r="HW6" s="548"/>
      <c r="HX6" s="548"/>
      <c r="HY6" s="548"/>
      <c r="HZ6" s="548"/>
      <c r="IA6" s="548"/>
      <c r="IB6" s="548"/>
      <c r="IC6" s="548"/>
      <c r="ID6" s="548"/>
    </row>
    <row r="7" spans="1:238" s="560" customFormat="1">
      <c r="A7" s="557">
        <v>1</v>
      </c>
      <c r="B7" s="610">
        <v>1026034</v>
      </c>
      <c r="C7" s="1070" t="s">
        <v>942</v>
      </c>
      <c r="D7" s="1069" t="s">
        <v>1657</v>
      </c>
      <c r="E7" s="1069" t="s">
        <v>996</v>
      </c>
      <c r="F7" s="681">
        <v>45473</v>
      </c>
      <c r="G7" s="594"/>
      <c r="H7" s="617">
        <v>137030687</v>
      </c>
      <c r="I7" s="616">
        <f>+H7</f>
        <v>137030687</v>
      </c>
      <c r="J7" s="548"/>
      <c r="K7" s="548"/>
      <c r="L7" s="548"/>
      <c r="M7" s="548"/>
      <c r="N7" s="548"/>
      <c r="O7" s="548"/>
      <c r="P7" s="548"/>
      <c r="Q7" s="548"/>
      <c r="R7" s="548"/>
      <c r="S7" s="548"/>
      <c r="T7" s="548"/>
      <c r="U7" s="548"/>
      <c r="V7" s="548"/>
      <c r="W7" s="548"/>
      <c r="X7" s="548"/>
      <c r="Y7" s="548"/>
      <c r="Z7" s="548"/>
      <c r="AA7" s="548"/>
      <c r="AB7" s="548"/>
      <c r="AC7" s="548"/>
      <c r="AD7" s="548"/>
      <c r="AE7" s="548"/>
      <c r="AF7" s="548"/>
      <c r="AG7" s="548"/>
      <c r="AH7" s="548"/>
      <c r="AI7" s="548"/>
      <c r="AJ7" s="548"/>
      <c r="AK7" s="548"/>
      <c r="AL7" s="548"/>
      <c r="AM7" s="548"/>
      <c r="AN7" s="548"/>
      <c r="AO7" s="548"/>
      <c r="AP7" s="548"/>
      <c r="AQ7" s="548"/>
      <c r="AR7" s="548"/>
      <c r="AS7" s="548"/>
      <c r="AT7" s="559"/>
      <c r="AU7" s="559"/>
      <c r="AV7" s="559"/>
      <c r="AW7" s="559"/>
      <c r="AX7" s="559"/>
      <c r="AY7" s="559"/>
      <c r="AZ7" s="559"/>
      <c r="BA7" s="559"/>
      <c r="BB7" s="559"/>
      <c r="BC7" s="559"/>
      <c r="BD7" s="559"/>
      <c r="BE7" s="559"/>
      <c r="BF7" s="559"/>
      <c r="BG7" s="559"/>
      <c r="BH7" s="559"/>
      <c r="BI7" s="559"/>
      <c r="BJ7" s="559"/>
      <c r="BK7" s="559"/>
      <c r="BL7" s="559"/>
      <c r="BM7" s="559"/>
      <c r="BN7" s="559"/>
      <c r="BO7" s="559"/>
      <c r="BP7" s="559"/>
      <c r="BQ7" s="559"/>
      <c r="BR7" s="559"/>
      <c r="BS7" s="559"/>
      <c r="BT7" s="559"/>
      <c r="BU7" s="559"/>
      <c r="BV7" s="559"/>
      <c r="BW7" s="559"/>
      <c r="BX7" s="559"/>
      <c r="BY7" s="559"/>
      <c r="BZ7" s="559"/>
      <c r="CA7" s="559"/>
      <c r="CB7" s="559"/>
      <c r="CC7" s="559"/>
      <c r="CD7" s="559"/>
      <c r="CE7" s="559"/>
      <c r="CF7" s="559"/>
      <c r="CG7" s="559"/>
      <c r="CH7" s="559"/>
      <c r="CI7" s="559"/>
      <c r="CJ7" s="559"/>
      <c r="CK7" s="559"/>
      <c r="CL7" s="559"/>
      <c r="CM7" s="559"/>
      <c r="CN7" s="559"/>
      <c r="CO7" s="559"/>
      <c r="CP7" s="559"/>
      <c r="CQ7" s="559"/>
      <c r="CR7" s="559"/>
      <c r="CS7" s="559"/>
      <c r="CT7" s="559"/>
      <c r="CU7" s="559"/>
      <c r="CV7" s="559"/>
      <c r="CW7" s="559"/>
      <c r="CX7" s="559"/>
      <c r="CY7" s="559"/>
      <c r="CZ7" s="559"/>
      <c r="DA7" s="559"/>
      <c r="DB7" s="559"/>
      <c r="DC7" s="559"/>
      <c r="DD7" s="559"/>
      <c r="DE7" s="559"/>
      <c r="DF7" s="559"/>
      <c r="DG7" s="559"/>
      <c r="DH7" s="559"/>
      <c r="DI7" s="559"/>
      <c r="DJ7" s="559"/>
      <c r="DK7" s="559"/>
      <c r="DL7" s="559"/>
      <c r="DM7" s="559"/>
      <c r="DN7" s="559"/>
      <c r="DO7" s="559"/>
      <c r="DP7" s="559"/>
      <c r="DQ7" s="559"/>
      <c r="DR7" s="559"/>
      <c r="DS7" s="559"/>
      <c r="DT7" s="559"/>
      <c r="DU7" s="559"/>
      <c r="DV7" s="559"/>
      <c r="DW7" s="559"/>
      <c r="DX7" s="559"/>
      <c r="DY7" s="559"/>
      <c r="DZ7" s="559"/>
      <c r="EA7" s="559"/>
      <c r="EB7" s="559"/>
      <c r="EC7" s="559"/>
      <c r="ED7" s="559"/>
      <c r="EE7" s="559"/>
      <c r="EF7" s="559"/>
      <c r="EG7" s="559"/>
      <c r="EH7" s="559"/>
      <c r="EI7" s="559"/>
      <c r="EJ7" s="559"/>
      <c r="EK7" s="559"/>
      <c r="EL7" s="559"/>
      <c r="EM7" s="559"/>
      <c r="EN7" s="559"/>
      <c r="EO7" s="559"/>
      <c r="EP7" s="559"/>
      <c r="EQ7" s="559"/>
      <c r="ER7" s="559"/>
      <c r="ES7" s="559"/>
      <c r="ET7" s="559"/>
      <c r="EU7" s="559"/>
      <c r="EV7" s="559"/>
      <c r="EW7" s="559"/>
      <c r="EX7" s="559"/>
      <c r="EY7" s="559"/>
      <c r="EZ7" s="559"/>
      <c r="FA7" s="559"/>
      <c r="FB7" s="559"/>
      <c r="FC7" s="559"/>
      <c r="FD7" s="559"/>
      <c r="FE7" s="559"/>
      <c r="FF7" s="559"/>
      <c r="FG7" s="559"/>
      <c r="FH7" s="559"/>
      <c r="FI7" s="559"/>
      <c r="FJ7" s="559"/>
      <c r="FK7" s="559"/>
      <c r="FL7" s="559"/>
      <c r="FM7" s="559"/>
      <c r="FN7" s="559"/>
      <c r="FO7" s="559"/>
      <c r="FP7" s="559"/>
      <c r="FQ7" s="559"/>
      <c r="FR7" s="559"/>
      <c r="FS7" s="559"/>
      <c r="FT7" s="559"/>
      <c r="FU7" s="559"/>
      <c r="FV7" s="559"/>
      <c r="FW7" s="559"/>
      <c r="FX7" s="559"/>
      <c r="FY7" s="559"/>
      <c r="FZ7" s="559"/>
      <c r="GA7" s="559"/>
      <c r="GB7" s="559"/>
      <c r="GC7" s="559"/>
      <c r="GD7" s="559"/>
      <c r="GE7" s="559"/>
      <c r="GF7" s="559"/>
      <c r="GG7" s="559"/>
      <c r="GH7" s="559"/>
      <c r="GI7" s="559"/>
      <c r="GJ7" s="559"/>
      <c r="GK7" s="559"/>
      <c r="GL7" s="559"/>
      <c r="GM7" s="559"/>
      <c r="GN7" s="559"/>
      <c r="GO7" s="559"/>
      <c r="GP7" s="559"/>
      <c r="GQ7" s="559"/>
      <c r="GR7" s="559"/>
      <c r="GS7" s="559"/>
      <c r="GT7" s="559"/>
      <c r="GU7" s="559"/>
      <c r="GV7" s="559"/>
      <c r="GW7" s="559"/>
      <c r="GX7" s="559"/>
      <c r="GY7" s="559"/>
      <c r="GZ7" s="559"/>
      <c r="HA7" s="559"/>
      <c r="HB7" s="559"/>
      <c r="HC7" s="559"/>
      <c r="HD7" s="559"/>
      <c r="HE7" s="559"/>
      <c r="HF7" s="559"/>
      <c r="HG7" s="559"/>
      <c r="HH7" s="559"/>
      <c r="HI7" s="559"/>
      <c r="HJ7" s="559"/>
      <c r="HK7" s="559"/>
      <c r="HL7" s="559"/>
      <c r="HM7" s="559"/>
      <c r="HN7" s="559"/>
      <c r="HO7" s="559"/>
      <c r="HP7" s="559"/>
      <c r="HQ7" s="559"/>
      <c r="HR7" s="559"/>
      <c r="HS7" s="559"/>
      <c r="HT7" s="559"/>
      <c r="HU7" s="559"/>
      <c r="HV7" s="559"/>
      <c r="HW7" s="559"/>
      <c r="HX7" s="559"/>
      <c r="HY7" s="559"/>
      <c r="HZ7" s="559"/>
      <c r="IA7" s="559"/>
      <c r="IB7" s="559"/>
      <c r="IC7" s="559"/>
      <c r="ID7" s="559"/>
    </row>
    <row r="8" spans="1:238" s="561" customFormat="1">
      <c r="A8" s="562">
        <v>2</v>
      </c>
      <c r="B8" s="688">
        <v>1026030</v>
      </c>
      <c r="C8" s="521" t="s">
        <v>949</v>
      </c>
      <c r="D8" s="1069" t="s">
        <v>1657</v>
      </c>
      <c r="E8" s="1069" t="s">
        <v>996</v>
      </c>
      <c r="F8" s="681">
        <v>45473</v>
      </c>
      <c r="G8" s="594"/>
      <c r="H8" s="617">
        <v>78788288</v>
      </c>
      <c r="I8" s="616">
        <f>+H8</f>
        <v>78788288</v>
      </c>
      <c r="J8" s="547"/>
      <c r="K8" s="547"/>
      <c r="L8" s="547"/>
      <c r="M8" s="547"/>
      <c r="N8" s="547"/>
      <c r="O8" s="547"/>
      <c r="P8" s="547"/>
      <c r="Q8" s="547"/>
      <c r="R8" s="547"/>
      <c r="S8" s="547"/>
      <c r="T8" s="547"/>
      <c r="U8" s="547"/>
      <c r="V8" s="547"/>
      <c r="W8" s="547"/>
      <c r="X8" s="547"/>
      <c r="Y8" s="547"/>
      <c r="Z8" s="547"/>
      <c r="AA8" s="547"/>
      <c r="AB8" s="547"/>
      <c r="AC8" s="547"/>
      <c r="AD8" s="547"/>
      <c r="AE8" s="547"/>
      <c r="AF8" s="547"/>
      <c r="AG8" s="547"/>
      <c r="AH8" s="547"/>
      <c r="AI8" s="547"/>
      <c r="AJ8" s="547"/>
      <c r="AK8" s="547"/>
      <c r="AL8" s="547"/>
      <c r="AM8" s="547"/>
      <c r="AN8" s="547"/>
      <c r="AO8" s="547"/>
      <c r="AP8" s="547"/>
      <c r="AQ8" s="547"/>
      <c r="AR8" s="547"/>
      <c r="AS8" s="547"/>
    </row>
    <row r="9" spans="1:238" s="547" customFormat="1">
      <c r="A9" s="556"/>
      <c r="B9" s="603"/>
      <c r="C9" s="566"/>
      <c r="D9" s="556"/>
      <c r="E9" s="556"/>
      <c r="F9" s="556"/>
      <c r="G9" s="556"/>
      <c r="H9" s="625"/>
      <c r="I9" s="626"/>
    </row>
    <row r="10" spans="1:238" s="547" customFormat="1">
      <c r="A10" s="556"/>
      <c r="B10" s="603"/>
      <c r="C10" s="566"/>
      <c r="D10" s="556"/>
      <c r="E10" s="556"/>
      <c r="F10" s="556"/>
      <c r="G10" s="599"/>
      <c r="H10" s="624"/>
      <c r="I10" s="639">
        <f>SUM(I7:I8)</f>
        <v>215818975</v>
      </c>
    </row>
    <row r="12" spans="1:238">
      <c r="I12" s="1110"/>
    </row>
    <row r="20" spans="1:8">
      <c r="B20" s="511" t="s">
        <v>2036</v>
      </c>
      <c r="E20" s="510" t="s">
        <v>2037</v>
      </c>
      <c r="F20" s="511"/>
      <c r="H20" s="533" t="s">
        <v>2038</v>
      </c>
    </row>
    <row r="21" spans="1:8">
      <c r="B21" s="517" t="s">
        <v>13</v>
      </c>
      <c r="E21" s="976" t="s">
        <v>15</v>
      </c>
      <c r="F21" s="483"/>
      <c r="H21" s="525" t="s">
        <v>14</v>
      </c>
    </row>
    <row r="22" spans="1:8">
      <c r="B22" s="640" t="s">
        <v>943</v>
      </c>
      <c r="E22" s="978" t="s">
        <v>948</v>
      </c>
      <c r="F22" s="640"/>
      <c r="H22" s="535" t="s">
        <v>946</v>
      </c>
    </row>
    <row r="23" spans="1:8">
      <c r="A23" s="483"/>
      <c r="B23" s="483"/>
      <c r="E23" s="484" t="s">
        <v>947</v>
      </c>
      <c r="F23" s="518"/>
      <c r="H23" s="641" t="s">
        <v>945</v>
      </c>
    </row>
  </sheetData>
  <mergeCells count="3">
    <mergeCell ref="A1:I1"/>
    <mergeCell ref="A2:I2"/>
    <mergeCell ref="A4:I4"/>
  </mergeCells>
  <pageMargins left="0.7" right="0.7" top="0.75" bottom="0.75" header="0.3" footer="0.3"/>
  <pageSetup paperSize="9" orientation="landscape"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1">
    <tabColor rgb="FF92D050"/>
  </sheetPr>
  <dimension ref="A1:K156"/>
  <sheetViews>
    <sheetView showGridLines="0" zoomScaleNormal="100" zoomScaleSheetLayoutView="100" workbookViewId="0">
      <pane ySplit="14" topLeftCell="A141" activePane="bottomLeft" state="frozen"/>
      <selection pane="bottomLeft" activeCell="D143" sqref="D143"/>
    </sheetView>
  </sheetViews>
  <sheetFormatPr baseColWidth="10" defaultColWidth="11.42578125" defaultRowHeight="12.75"/>
  <cols>
    <col min="1" max="1" width="5.28515625" style="751" customWidth="1"/>
    <col min="2" max="2" width="50.7109375" style="764" customWidth="1"/>
    <col min="3" max="3" width="14.28515625" style="791" customWidth="1"/>
    <col min="4" max="4" width="25.85546875" style="1057" customWidth="1"/>
    <col min="5" max="5" width="25.5703125" style="792" customWidth="1"/>
    <col min="6" max="6" width="13.7109375" style="798" bestFit="1" customWidth="1"/>
    <col min="7" max="7" width="14.140625" style="792" customWidth="1"/>
    <col min="8" max="8" width="15.85546875" style="811" customWidth="1"/>
    <col min="9" max="9" width="18.7109375" style="750" hidden="1" customWidth="1"/>
    <col min="10" max="10" width="14.7109375" style="751" bestFit="1" customWidth="1"/>
    <col min="11" max="16384" width="11.42578125" style="751"/>
  </cols>
  <sheetData>
    <row r="1" spans="1:9" ht="12.75" customHeight="1">
      <c r="A1" s="1304" t="str">
        <f>+'[1]DISPONIBLE Bo'!A1:F1</f>
        <v>LA NOTA COLOMBIA SAS</v>
      </c>
      <c r="B1" s="1304"/>
      <c r="C1" s="1304"/>
      <c r="D1" s="1304"/>
      <c r="E1" s="1304"/>
      <c r="F1" s="1304"/>
      <c r="G1" s="1304"/>
      <c r="H1" s="1304"/>
    </row>
    <row r="2" spans="1:9" ht="12.75" customHeight="1">
      <c r="A2" s="1305" t="str">
        <f>+'[1]DISPONIBLE Bo'!A2:F2</f>
        <v>NIT 901233167-1</v>
      </c>
      <c r="B2" s="1305"/>
      <c r="C2" s="1305"/>
      <c r="D2" s="1305"/>
      <c r="E2" s="1305"/>
      <c r="F2" s="1305"/>
      <c r="G2" s="1305"/>
      <c r="H2" s="1305"/>
    </row>
    <row r="3" spans="1:9" ht="12.75" customHeight="1">
      <c r="A3" s="1306" t="s">
        <v>557</v>
      </c>
      <c r="B3" s="1306"/>
      <c r="C3" s="1306"/>
      <c r="D3" s="1306"/>
      <c r="E3" s="1306"/>
      <c r="F3" s="1306"/>
      <c r="G3" s="1306"/>
      <c r="H3" s="1306"/>
    </row>
    <row r="4" spans="1:9">
      <c r="A4" s="758"/>
      <c r="B4" s="759"/>
      <c r="C4" s="760"/>
      <c r="D4" s="1050"/>
      <c r="E4" s="761"/>
      <c r="F4" s="762"/>
      <c r="G4" s="761"/>
      <c r="H4" s="802"/>
    </row>
    <row r="5" spans="1:9" s="764" customFormat="1" ht="12.75" hidden="1" customHeight="1">
      <c r="A5" s="1281" t="s">
        <v>599</v>
      </c>
      <c r="B5" s="1281"/>
      <c r="C5" s="1281"/>
      <c r="D5" s="1281"/>
      <c r="E5" s="1281"/>
      <c r="F5" s="1281"/>
      <c r="G5" s="1281"/>
      <c r="H5" s="1281"/>
      <c r="I5" s="763"/>
    </row>
    <row r="6" spans="1:9" s="764" customFormat="1" ht="25.5" hidden="1" customHeight="1">
      <c r="A6" s="765" t="s">
        <v>559</v>
      </c>
      <c r="B6" s="765" t="s">
        <v>551</v>
      </c>
      <c r="C6" s="765" t="s">
        <v>600</v>
      </c>
      <c r="D6" s="1051" t="s">
        <v>601</v>
      </c>
      <c r="E6" s="765" t="s">
        <v>462</v>
      </c>
      <c r="F6" s="766" t="s">
        <v>602</v>
      </c>
      <c r="G6" s="1107" t="s">
        <v>603</v>
      </c>
      <c r="H6" s="803" t="s">
        <v>587</v>
      </c>
      <c r="I6" s="763"/>
    </row>
    <row r="7" spans="1:9" ht="12.75" hidden="1" customHeight="1">
      <c r="A7" s="768"/>
      <c r="B7" s="769"/>
      <c r="C7" s="479"/>
      <c r="D7" s="1052"/>
      <c r="E7" s="768"/>
      <c r="F7" s="768"/>
      <c r="G7" s="770"/>
      <c r="H7" s="813">
        <v>0</v>
      </c>
    </row>
    <row r="8" spans="1:9" ht="12.75" hidden="1" customHeight="1">
      <c r="A8" s="768"/>
      <c r="B8" s="769"/>
      <c r="C8" s="479"/>
      <c r="D8" s="1052"/>
      <c r="E8" s="768"/>
      <c r="F8" s="768"/>
      <c r="G8" s="770"/>
      <c r="H8" s="813">
        <v>0</v>
      </c>
    </row>
    <row r="9" spans="1:9" ht="12.75" hidden="1" customHeight="1">
      <c r="A9" s="768"/>
      <c r="B9" s="769"/>
      <c r="C9" s="479"/>
      <c r="D9" s="1052"/>
      <c r="E9" s="768"/>
      <c r="F9" s="768"/>
      <c r="G9" s="770"/>
      <c r="H9" s="813">
        <v>0</v>
      </c>
    </row>
    <row r="10" spans="1:9" s="764" customFormat="1" ht="12.75" hidden="1" customHeight="1">
      <c r="A10" s="1281" t="s">
        <v>605</v>
      </c>
      <c r="B10" s="1281"/>
      <c r="C10" s="1281"/>
      <c r="D10" s="1281"/>
      <c r="E10" s="1281"/>
      <c r="F10" s="1281"/>
      <c r="G10" s="1281"/>
      <c r="H10" s="814">
        <f>SUM(H7:H9)</f>
        <v>0</v>
      </c>
      <c r="I10" s="763"/>
    </row>
    <row r="11" spans="1:9" ht="12.75" hidden="1" customHeight="1">
      <c r="A11" s="758"/>
      <c r="B11" s="759"/>
      <c r="C11" s="760"/>
      <c r="D11" s="1050"/>
      <c r="E11" s="761"/>
      <c r="F11" s="762"/>
      <c r="G11" s="761"/>
      <c r="H11" s="802"/>
    </row>
    <row r="12" spans="1:9" s="764" customFormat="1" ht="12.75" customHeight="1">
      <c r="A12" s="1281" t="s">
        <v>604</v>
      </c>
      <c r="B12" s="1281"/>
      <c r="C12" s="1281"/>
      <c r="D12" s="1281"/>
      <c r="E12" s="1281"/>
      <c r="F12" s="1281"/>
      <c r="G12" s="1281"/>
      <c r="H12" s="1281"/>
      <c r="I12" s="763"/>
    </row>
    <row r="13" spans="1:9" s="758" customFormat="1" ht="12.75" customHeight="1">
      <c r="H13" s="1005" t="str">
        <f>+'CLIENTES Bo'!J5</f>
        <v>Corte al 15 de Octubre de 2024</v>
      </c>
    </row>
    <row r="14" spans="1:9" s="818" customFormat="1" ht="25.5">
      <c r="A14" s="765" t="s">
        <v>559</v>
      </c>
      <c r="B14" s="765" t="s">
        <v>551</v>
      </c>
      <c r="C14" s="765" t="s">
        <v>600</v>
      </c>
      <c r="D14" s="1051" t="s">
        <v>601</v>
      </c>
      <c r="E14" s="765" t="s">
        <v>462</v>
      </c>
      <c r="F14" s="766" t="s">
        <v>602</v>
      </c>
      <c r="G14" s="1107" t="s">
        <v>560</v>
      </c>
      <c r="H14" s="803" t="s">
        <v>587</v>
      </c>
      <c r="I14" s="1112"/>
    </row>
    <row r="15" spans="1:9" s="764" customFormat="1">
      <c r="A15" s="479">
        <v>1</v>
      </c>
      <c r="B15" s="480" t="s">
        <v>1214</v>
      </c>
      <c r="C15" s="479" t="s">
        <v>2287</v>
      </c>
      <c r="D15" s="680" t="s">
        <v>2063</v>
      </c>
      <c r="E15" s="800" t="s">
        <v>1215</v>
      </c>
      <c r="F15" s="768" t="s">
        <v>2288</v>
      </c>
      <c r="G15" s="770" t="s">
        <v>2289</v>
      </c>
      <c r="H15" s="743">
        <v>173204363.53333339</v>
      </c>
      <c r="I15" s="750"/>
    </row>
    <row r="16" spans="1:9" s="764" customFormat="1">
      <c r="A16" s="479">
        <f>+A15+1</f>
        <v>2</v>
      </c>
      <c r="B16" s="480" t="s">
        <v>1216</v>
      </c>
      <c r="C16" s="479" t="s">
        <v>2287</v>
      </c>
      <c r="D16" s="680" t="s">
        <v>2060</v>
      </c>
      <c r="E16" s="800" t="s">
        <v>1215</v>
      </c>
      <c r="F16" s="768" t="s">
        <v>2288</v>
      </c>
      <c r="G16" s="770" t="s">
        <v>2289</v>
      </c>
      <c r="H16" s="743">
        <v>106761874.63333336</v>
      </c>
      <c r="I16" s="750"/>
    </row>
    <row r="17" spans="1:10" s="764" customFormat="1">
      <c r="A17" s="479">
        <f t="shared" ref="A17:A26" si="0">+A16+1</f>
        <v>3</v>
      </c>
      <c r="B17" s="481" t="s">
        <v>2039</v>
      </c>
      <c r="C17" s="479" t="s">
        <v>2287</v>
      </c>
      <c r="D17" s="680" t="s">
        <v>2067</v>
      </c>
      <c r="E17" s="800" t="s">
        <v>1215</v>
      </c>
      <c r="F17" s="768" t="s">
        <v>2288</v>
      </c>
      <c r="G17" s="770" t="s">
        <v>2289</v>
      </c>
      <c r="H17" s="743">
        <v>247174232.71651328</v>
      </c>
      <c r="I17" s="750"/>
    </row>
    <row r="18" spans="1:10" s="764" customFormat="1">
      <c r="A18" s="479">
        <f t="shared" si="0"/>
        <v>4</v>
      </c>
      <c r="B18" s="481" t="s">
        <v>2040</v>
      </c>
      <c r="C18" s="479" t="s">
        <v>2287</v>
      </c>
      <c r="D18" s="680" t="s">
        <v>2066</v>
      </c>
      <c r="E18" s="800" t="s">
        <v>1215</v>
      </c>
      <c r="F18" s="768" t="s">
        <v>2288</v>
      </c>
      <c r="G18" s="770" t="s">
        <v>2289</v>
      </c>
      <c r="H18" s="743">
        <v>67292045.076923043</v>
      </c>
      <c r="I18" s="750"/>
    </row>
    <row r="19" spans="1:10" s="764" customFormat="1">
      <c r="A19" s="479">
        <f t="shared" si="0"/>
        <v>5</v>
      </c>
      <c r="B19" s="481" t="s">
        <v>2041</v>
      </c>
      <c r="C19" s="479" t="s">
        <v>2287</v>
      </c>
      <c r="D19" s="680" t="s">
        <v>2068</v>
      </c>
      <c r="E19" s="800" t="s">
        <v>1215</v>
      </c>
      <c r="F19" s="768" t="s">
        <v>2288</v>
      </c>
      <c r="G19" s="770" t="s">
        <v>2289</v>
      </c>
      <c r="H19" s="743">
        <v>430380999.84600002</v>
      </c>
      <c r="I19" s="750"/>
    </row>
    <row r="20" spans="1:10" s="764" customFormat="1">
      <c r="A20" s="479">
        <f t="shared" si="0"/>
        <v>6</v>
      </c>
      <c r="B20" s="481" t="s">
        <v>1217</v>
      </c>
      <c r="C20" s="479" t="s">
        <v>2287</v>
      </c>
      <c r="D20" s="680" t="s">
        <v>2064</v>
      </c>
      <c r="E20" s="800" t="s">
        <v>1215</v>
      </c>
      <c r="F20" s="768" t="s">
        <v>2288</v>
      </c>
      <c r="G20" s="770" t="s">
        <v>2289</v>
      </c>
      <c r="H20" s="743">
        <v>259969058.00100005</v>
      </c>
      <c r="I20" s="750"/>
    </row>
    <row r="21" spans="1:10" s="764" customFormat="1">
      <c r="A21" s="479">
        <f t="shared" si="0"/>
        <v>7</v>
      </c>
      <c r="B21" s="482" t="s">
        <v>1219</v>
      </c>
      <c r="C21" s="479" t="s">
        <v>2287</v>
      </c>
      <c r="D21" s="680" t="s">
        <v>2061</v>
      </c>
      <c r="E21" s="800" t="s">
        <v>1215</v>
      </c>
      <c r="F21" s="768" t="s">
        <v>2288</v>
      </c>
      <c r="G21" s="770" t="s">
        <v>2289</v>
      </c>
      <c r="H21" s="743">
        <v>734611936.74666703</v>
      </c>
      <c r="I21" s="750"/>
    </row>
    <row r="22" spans="1:10" s="764" customFormat="1">
      <c r="A22" s="479">
        <f t="shared" si="0"/>
        <v>8</v>
      </c>
      <c r="B22" s="482" t="s">
        <v>1220</v>
      </c>
      <c r="C22" s="479" t="s">
        <v>2287</v>
      </c>
      <c r="D22" s="680" t="s">
        <v>2065</v>
      </c>
      <c r="E22" s="800" t="s">
        <v>1215</v>
      </c>
      <c r="F22" s="768" t="s">
        <v>2288</v>
      </c>
      <c r="G22" s="770" t="s">
        <v>2289</v>
      </c>
      <c r="H22" s="743">
        <v>1234175805.9000001</v>
      </c>
      <c r="I22" s="750"/>
    </row>
    <row r="23" spans="1:10" s="764" customFormat="1">
      <c r="A23" s="479">
        <f t="shared" si="0"/>
        <v>9</v>
      </c>
      <c r="B23" s="482" t="s">
        <v>2042</v>
      </c>
      <c r="C23" s="479" t="s">
        <v>2287</v>
      </c>
      <c r="D23" s="680" t="s">
        <v>2062</v>
      </c>
      <c r="E23" s="800" t="s">
        <v>1215</v>
      </c>
      <c r="F23" s="768" t="s">
        <v>2288</v>
      </c>
      <c r="G23" s="770" t="s">
        <v>2289</v>
      </c>
      <c r="H23" s="743">
        <v>369060433.19999999</v>
      </c>
      <c r="I23" s="750"/>
    </row>
    <row r="24" spans="1:10" s="764" customFormat="1">
      <c r="A24" s="479">
        <f t="shared" si="0"/>
        <v>10</v>
      </c>
      <c r="B24" s="482" t="s">
        <v>1221</v>
      </c>
      <c r="C24" s="479" t="s">
        <v>2287</v>
      </c>
      <c r="D24" s="680" t="s">
        <v>2059</v>
      </c>
      <c r="E24" s="800" t="s">
        <v>1215</v>
      </c>
      <c r="F24" s="768" t="s">
        <v>2288</v>
      </c>
      <c r="G24" s="770" t="s">
        <v>2289</v>
      </c>
      <c r="H24" s="743">
        <v>646558016.3742857</v>
      </c>
      <c r="I24" s="750"/>
    </row>
    <row r="25" spans="1:10" s="764" customFormat="1">
      <c r="A25" s="479">
        <f t="shared" si="0"/>
        <v>11</v>
      </c>
      <c r="B25" s="482" t="s">
        <v>1222</v>
      </c>
      <c r="C25" s="479" t="s">
        <v>2287</v>
      </c>
      <c r="D25" s="680" t="s">
        <v>1632</v>
      </c>
      <c r="E25" s="800" t="s">
        <v>1215</v>
      </c>
      <c r="F25" s="768" t="s">
        <v>2288</v>
      </c>
      <c r="G25" s="770" t="s">
        <v>2289</v>
      </c>
      <c r="H25" s="743">
        <v>37032008.399999999</v>
      </c>
      <c r="I25" s="750"/>
    </row>
    <row r="26" spans="1:10" s="764" customFormat="1">
      <c r="A26" s="479">
        <f t="shared" si="0"/>
        <v>12</v>
      </c>
      <c r="B26" s="482" t="s">
        <v>2089</v>
      </c>
      <c r="C26" s="479" t="s">
        <v>2287</v>
      </c>
      <c r="D26" s="680" t="s">
        <v>2059</v>
      </c>
      <c r="E26" s="800" t="s">
        <v>1215</v>
      </c>
      <c r="F26" s="768" t="s">
        <v>2288</v>
      </c>
      <c r="G26" s="770" t="s">
        <v>2289</v>
      </c>
      <c r="H26" s="743">
        <v>879722617</v>
      </c>
      <c r="I26" s="750"/>
    </row>
    <row r="27" spans="1:10" s="764" customFormat="1" ht="12.75" customHeight="1">
      <c r="A27" s="1281" t="s">
        <v>606</v>
      </c>
      <c r="B27" s="1281"/>
      <c r="C27" s="1281"/>
      <c r="D27" s="1281"/>
      <c r="E27" s="1281"/>
      <c r="F27" s="1281"/>
      <c r="G27" s="1281"/>
      <c r="H27" s="814">
        <f>SUM(H15:H26)</f>
        <v>5185943391.4280558</v>
      </c>
      <c r="I27" s="763"/>
      <c r="J27" s="896"/>
    </row>
    <row r="28" spans="1:10" s="764" customFormat="1">
      <c r="A28" s="771"/>
      <c r="B28" s="772"/>
      <c r="C28" s="772"/>
      <c r="D28" s="1053"/>
      <c r="E28" s="772"/>
      <c r="F28" s="773"/>
      <c r="G28" s="774"/>
      <c r="H28" s="804"/>
      <c r="I28" s="763"/>
    </row>
    <row r="29" spans="1:10" s="764" customFormat="1" ht="12.75" customHeight="1">
      <c r="A29" s="1282" t="s">
        <v>2090</v>
      </c>
      <c r="B29" s="1303"/>
      <c r="C29" s="1303"/>
      <c r="D29" s="1303"/>
      <c r="E29" s="1303"/>
      <c r="F29" s="1303"/>
      <c r="G29" s="1303"/>
      <c r="H29" s="1283"/>
      <c r="I29" s="775"/>
    </row>
    <row r="30" spans="1:10" s="818" customFormat="1">
      <c r="A30" s="765" t="s">
        <v>559</v>
      </c>
      <c r="B30" s="765" t="s">
        <v>551</v>
      </c>
      <c r="C30" s="765" t="s">
        <v>562</v>
      </c>
      <c r="D30" s="1051" t="s">
        <v>421</v>
      </c>
      <c r="E30" s="766" t="s">
        <v>462</v>
      </c>
      <c r="F30" s="1107" t="s">
        <v>422</v>
      </c>
      <c r="G30" s="803" t="s">
        <v>574</v>
      </c>
      <c r="H30" s="803" t="s">
        <v>561</v>
      </c>
      <c r="I30" s="817"/>
    </row>
    <row r="31" spans="1:10" s="764" customFormat="1">
      <c r="A31" s="897">
        <v>1</v>
      </c>
      <c r="B31" s="680" t="s">
        <v>2235</v>
      </c>
      <c r="C31" s="777"/>
      <c r="D31" s="1054"/>
      <c r="E31" s="800" t="s">
        <v>1215</v>
      </c>
      <c r="F31" s="778"/>
      <c r="G31" s="815" t="s">
        <v>1654</v>
      </c>
      <c r="H31" s="815">
        <v>100774.8</v>
      </c>
      <c r="I31" s="775"/>
    </row>
    <row r="32" spans="1:10" s="764" customFormat="1">
      <c r="A32" s="897">
        <f>+A31+1</f>
        <v>2</v>
      </c>
      <c r="B32" s="680" t="s">
        <v>2235</v>
      </c>
      <c r="C32" s="777"/>
      <c r="D32" s="1054"/>
      <c r="E32" s="800" t="s">
        <v>1215</v>
      </c>
      <c r="F32" s="778"/>
      <c r="G32" s="815" t="s">
        <v>1654</v>
      </c>
      <c r="H32" s="815">
        <v>100774.8</v>
      </c>
      <c r="I32" s="775"/>
    </row>
    <row r="33" spans="1:9" s="764" customFormat="1">
      <c r="A33" s="897">
        <f t="shared" ref="A33:A96" si="1">+A32+1</f>
        <v>3</v>
      </c>
      <c r="B33" s="680" t="s">
        <v>2236</v>
      </c>
      <c r="C33" s="777"/>
      <c r="D33" s="1054"/>
      <c r="E33" s="800" t="s">
        <v>1215</v>
      </c>
      <c r="F33" s="778"/>
      <c r="G33" s="815" t="s">
        <v>1654</v>
      </c>
      <c r="H33" s="815">
        <v>169884</v>
      </c>
      <c r="I33" s="775"/>
    </row>
    <row r="34" spans="1:9" s="764" customFormat="1">
      <c r="A34" s="897">
        <f t="shared" si="1"/>
        <v>4</v>
      </c>
      <c r="B34" s="680" t="s">
        <v>2237</v>
      </c>
      <c r="C34" s="777"/>
      <c r="D34" s="1054"/>
      <c r="E34" s="800" t="s">
        <v>1215</v>
      </c>
      <c r="F34" s="778"/>
      <c r="G34" s="815" t="s">
        <v>1654</v>
      </c>
      <c r="H34" s="815">
        <v>321860</v>
      </c>
      <c r="I34" s="775"/>
    </row>
    <row r="35" spans="1:9" s="764" customFormat="1">
      <c r="A35" s="897">
        <f t="shared" si="1"/>
        <v>5</v>
      </c>
      <c r="B35" s="680" t="s">
        <v>2238</v>
      </c>
      <c r="C35" s="777"/>
      <c r="D35" s="1054"/>
      <c r="E35" s="800" t="s">
        <v>1215</v>
      </c>
      <c r="F35" s="778"/>
      <c r="G35" s="815" t="s">
        <v>1654</v>
      </c>
      <c r="H35" s="815">
        <v>52000</v>
      </c>
      <c r="I35" s="775"/>
    </row>
    <row r="36" spans="1:9" s="764" customFormat="1">
      <c r="A36" s="897">
        <f t="shared" si="1"/>
        <v>6</v>
      </c>
      <c r="B36" s="680" t="s">
        <v>2239</v>
      </c>
      <c r="C36" s="777"/>
      <c r="D36" s="1054"/>
      <c r="E36" s="800" t="s">
        <v>1215</v>
      </c>
      <c r="F36" s="778"/>
      <c r="G36" s="815" t="s">
        <v>1654</v>
      </c>
      <c r="H36" s="815">
        <v>82000</v>
      </c>
      <c r="I36" s="775"/>
    </row>
    <row r="37" spans="1:9" s="764" customFormat="1">
      <c r="A37" s="897">
        <f t="shared" si="1"/>
        <v>7</v>
      </c>
      <c r="B37" s="680" t="s">
        <v>2240</v>
      </c>
      <c r="C37" s="777"/>
      <c r="D37" s="1054"/>
      <c r="E37" s="800" t="s">
        <v>1215</v>
      </c>
      <c r="F37" s="778"/>
      <c r="G37" s="815" t="s">
        <v>1654</v>
      </c>
      <c r="H37" s="815">
        <v>90000</v>
      </c>
      <c r="I37" s="775"/>
    </row>
    <row r="38" spans="1:9" s="764" customFormat="1">
      <c r="A38" s="897">
        <f t="shared" si="1"/>
        <v>8</v>
      </c>
      <c r="B38" s="680" t="s">
        <v>2241</v>
      </c>
      <c r="C38" s="777"/>
      <c r="D38" s="1054"/>
      <c r="E38" s="800" t="s">
        <v>1215</v>
      </c>
      <c r="F38" s="778"/>
      <c r="G38" s="815" t="s">
        <v>1654</v>
      </c>
      <c r="H38" s="815">
        <v>152000</v>
      </c>
      <c r="I38" s="775"/>
    </row>
    <row r="39" spans="1:9" s="764" customFormat="1">
      <c r="A39" s="897">
        <f t="shared" si="1"/>
        <v>9</v>
      </c>
      <c r="B39" s="680" t="s">
        <v>2242</v>
      </c>
      <c r="C39" s="777"/>
      <c r="D39" s="1054"/>
      <c r="E39" s="800" t="s">
        <v>1215</v>
      </c>
      <c r="F39" s="778"/>
      <c r="G39" s="815" t="s">
        <v>1654</v>
      </c>
      <c r="H39" s="815">
        <v>208000</v>
      </c>
      <c r="I39" s="775"/>
    </row>
    <row r="40" spans="1:9" s="764" customFormat="1">
      <c r="A40" s="897">
        <f t="shared" si="1"/>
        <v>10</v>
      </c>
      <c r="B40" s="680" t="s">
        <v>2243</v>
      </c>
      <c r="C40" s="777"/>
      <c r="D40" s="1054"/>
      <c r="E40" s="800" t="s">
        <v>1215</v>
      </c>
      <c r="F40" s="778"/>
      <c r="G40" s="815" t="s">
        <v>1654</v>
      </c>
      <c r="H40" s="815">
        <v>280000</v>
      </c>
      <c r="I40" s="775"/>
    </row>
    <row r="41" spans="1:9" s="764" customFormat="1">
      <c r="A41" s="897">
        <f t="shared" si="1"/>
        <v>11</v>
      </c>
      <c r="B41" s="680" t="s">
        <v>2241</v>
      </c>
      <c r="C41" s="777"/>
      <c r="D41" s="1054"/>
      <c r="E41" s="800" t="s">
        <v>1215</v>
      </c>
      <c r="F41" s="778"/>
      <c r="G41" s="815" t="s">
        <v>1654</v>
      </c>
      <c r="H41" s="815">
        <v>342000</v>
      </c>
      <c r="I41" s="775"/>
    </row>
    <row r="42" spans="1:9" s="764" customFormat="1">
      <c r="A42" s="897">
        <f t="shared" si="1"/>
        <v>12</v>
      </c>
      <c r="B42" s="680" t="s">
        <v>2244</v>
      </c>
      <c r="C42" s="777"/>
      <c r="D42" s="1054"/>
      <c r="E42" s="800" t="s">
        <v>1215</v>
      </c>
      <c r="F42" s="778"/>
      <c r="G42" s="815" t="s">
        <v>1654</v>
      </c>
      <c r="H42" s="815">
        <v>58000</v>
      </c>
      <c r="I42" s="775"/>
    </row>
    <row r="43" spans="1:9" s="764" customFormat="1">
      <c r="A43" s="897">
        <f t="shared" si="1"/>
        <v>13</v>
      </c>
      <c r="B43" s="680" t="s">
        <v>1861</v>
      </c>
      <c r="C43" s="777"/>
      <c r="D43" s="1054"/>
      <c r="E43" s="800" t="s">
        <v>1215</v>
      </c>
      <c r="F43" s="778"/>
      <c r="G43" s="815" t="s">
        <v>1654</v>
      </c>
      <c r="H43" s="815">
        <v>59980</v>
      </c>
      <c r="I43" s="775"/>
    </row>
    <row r="44" spans="1:9" s="764" customFormat="1">
      <c r="A44" s="897">
        <f t="shared" si="1"/>
        <v>14</v>
      </c>
      <c r="B44" s="680" t="s">
        <v>1861</v>
      </c>
      <c r="C44" s="777"/>
      <c r="D44" s="1054"/>
      <c r="E44" s="800" t="s">
        <v>1215</v>
      </c>
      <c r="F44" s="778"/>
      <c r="G44" s="815" t="s">
        <v>1654</v>
      </c>
      <c r="H44" s="815">
        <v>99960</v>
      </c>
      <c r="I44" s="775"/>
    </row>
    <row r="45" spans="1:9" s="764" customFormat="1">
      <c r="A45" s="897">
        <f t="shared" si="1"/>
        <v>15</v>
      </c>
      <c r="B45" s="680" t="s">
        <v>2245</v>
      </c>
      <c r="C45" s="1161" t="s">
        <v>2810</v>
      </c>
      <c r="D45" s="1054"/>
      <c r="E45" s="800" t="s">
        <v>1215</v>
      </c>
      <c r="F45" s="778"/>
      <c r="G45" s="815" t="s">
        <v>1654</v>
      </c>
      <c r="H45" s="815">
        <v>98000</v>
      </c>
      <c r="I45" s="775"/>
    </row>
    <row r="46" spans="1:9" s="764" customFormat="1">
      <c r="A46" s="897">
        <f t="shared" si="1"/>
        <v>16</v>
      </c>
      <c r="B46" s="680" t="s">
        <v>2246</v>
      </c>
      <c r="C46" s="1161" t="s">
        <v>2810</v>
      </c>
      <c r="D46" s="1054"/>
      <c r="E46" s="800" t="s">
        <v>1215</v>
      </c>
      <c r="F46" s="778"/>
      <c r="G46" s="815" t="s">
        <v>1654</v>
      </c>
      <c r="H46" s="815">
        <v>116000</v>
      </c>
      <c r="I46" s="775"/>
    </row>
    <row r="47" spans="1:9" s="764" customFormat="1">
      <c r="A47" s="897">
        <f t="shared" si="1"/>
        <v>17</v>
      </c>
      <c r="B47" s="680" t="s">
        <v>2247</v>
      </c>
      <c r="C47" s="1161" t="s">
        <v>2810</v>
      </c>
      <c r="D47" s="1054"/>
      <c r="E47" s="800" t="s">
        <v>1215</v>
      </c>
      <c r="F47" s="778"/>
      <c r="G47" s="815" t="s">
        <v>1654</v>
      </c>
      <c r="H47" s="815">
        <v>174000</v>
      </c>
      <c r="I47" s="775"/>
    </row>
    <row r="48" spans="1:9" s="764" customFormat="1">
      <c r="A48" s="897">
        <f t="shared" si="1"/>
        <v>18</v>
      </c>
      <c r="B48" s="680" t="s">
        <v>2248</v>
      </c>
      <c r="C48" s="1161" t="s">
        <v>2810</v>
      </c>
      <c r="D48" s="1054"/>
      <c r="E48" s="800" t="s">
        <v>1215</v>
      </c>
      <c r="F48" s="778"/>
      <c r="G48" s="815" t="s">
        <v>1654</v>
      </c>
      <c r="H48" s="815">
        <v>140000</v>
      </c>
      <c r="I48" s="775"/>
    </row>
    <row r="49" spans="1:9" s="764" customFormat="1">
      <c r="A49" s="897">
        <f t="shared" si="1"/>
        <v>19</v>
      </c>
      <c r="B49" s="680" t="s">
        <v>2249</v>
      </c>
      <c r="C49" s="1161" t="s">
        <v>2810</v>
      </c>
      <c r="D49" s="1054"/>
      <c r="E49" s="800" t="s">
        <v>1215</v>
      </c>
      <c r="F49" s="778"/>
      <c r="G49" s="815" t="s">
        <v>1654</v>
      </c>
      <c r="H49" s="815">
        <v>174000</v>
      </c>
      <c r="I49" s="775"/>
    </row>
    <row r="50" spans="1:9" s="764" customFormat="1">
      <c r="A50" s="897">
        <f t="shared" si="1"/>
        <v>20</v>
      </c>
      <c r="B50" s="680" t="s">
        <v>2250</v>
      </c>
      <c r="C50" s="1161" t="s">
        <v>2810</v>
      </c>
      <c r="D50" s="1054"/>
      <c r="E50" s="800" t="s">
        <v>1215</v>
      </c>
      <c r="F50" s="778"/>
      <c r="G50" s="815" t="s">
        <v>1654</v>
      </c>
      <c r="H50" s="815">
        <v>180000</v>
      </c>
      <c r="I50" s="775"/>
    </row>
    <row r="51" spans="1:9" s="764" customFormat="1">
      <c r="A51" s="897">
        <f t="shared" si="1"/>
        <v>21</v>
      </c>
      <c r="B51" s="680" t="s">
        <v>2251</v>
      </c>
      <c r="C51" s="1161" t="s">
        <v>2810</v>
      </c>
      <c r="D51" s="1054"/>
      <c r="E51" s="800" t="s">
        <v>1215</v>
      </c>
      <c r="F51" s="778"/>
      <c r="G51" s="815" t="s">
        <v>1654</v>
      </c>
      <c r="H51" s="815">
        <v>148000</v>
      </c>
      <c r="I51" s="775"/>
    </row>
    <row r="52" spans="1:9" s="764" customFormat="1">
      <c r="A52" s="897">
        <f t="shared" si="1"/>
        <v>22</v>
      </c>
      <c r="B52" s="680" t="s">
        <v>1861</v>
      </c>
      <c r="C52" s="777"/>
      <c r="D52" s="1054"/>
      <c r="E52" s="800" t="s">
        <v>1215</v>
      </c>
      <c r="F52" s="778"/>
      <c r="G52" s="815" t="s">
        <v>1654</v>
      </c>
      <c r="H52" s="815">
        <v>61980</v>
      </c>
      <c r="I52" s="775"/>
    </row>
    <row r="53" spans="1:9" s="764" customFormat="1">
      <c r="A53" s="897">
        <f t="shared" si="1"/>
        <v>23</v>
      </c>
      <c r="B53" s="680" t="s">
        <v>2252</v>
      </c>
      <c r="C53" s="777"/>
      <c r="D53" s="1054"/>
      <c r="E53" s="800" t="s">
        <v>1215</v>
      </c>
      <c r="F53" s="778"/>
      <c r="G53" s="815" t="s">
        <v>1654</v>
      </c>
      <c r="H53" s="815">
        <v>25960</v>
      </c>
      <c r="I53" s="775"/>
    </row>
    <row r="54" spans="1:9" s="764" customFormat="1">
      <c r="A54" s="897">
        <f t="shared" si="1"/>
        <v>24</v>
      </c>
      <c r="B54" s="680" t="s">
        <v>2253</v>
      </c>
      <c r="C54" s="777"/>
      <c r="D54" s="1054"/>
      <c r="E54" s="800" t="s">
        <v>1215</v>
      </c>
      <c r="F54" s="778"/>
      <c r="G54" s="815" t="s">
        <v>1654</v>
      </c>
      <c r="H54" s="815">
        <v>150000</v>
      </c>
      <c r="I54" s="775"/>
    </row>
    <row r="55" spans="1:9" s="764" customFormat="1">
      <c r="A55" s="897">
        <f t="shared" si="1"/>
        <v>25</v>
      </c>
      <c r="B55" s="680" t="s">
        <v>2254</v>
      </c>
      <c r="C55" s="777"/>
      <c r="D55" s="1054"/>
      <c r="E55" s="800" t="s">
        <v>1215</v>
      </c>
      <c r="F55" s="778"/>
      <c r="G55" s="815" t="s">
        <v>1654</v>
      </c>
      <c r="H55" s="815">
        <v>190000</v>
      </c>
      <c r="I55" s="775"/>
    </row>
    <row r="56" spans="1:9" s="764" customFormat="1">
      <c r="A56" s="897">
        <f t="shared" si="1"/>
        <v>26</v>
      </c>
      <c r="B56" s="680" t="s">
        <v>2254</v>
      </c>
      <c r="C56" s="777"/>
      <c r="D56" s="1054"/>
      <c r="E56" s="800" t="s">
        <v>1215</v>
      </c>
      <c r="F56" s="778"/>
      <c r="G56" s="815" t="s">
        <v>1654</v>
      </c>
      <c r="H56" s="815">
        <v>126000</v>
      </c>
      <c r="I56" s="775"/>
    </row>
    <row r="57" spans="1:9" s="764" customFormat="1">
      <c r="A57" s="897">
        <f t="shared" si="1"/>
        <v>27</v>
      </c>
      <c r="B57" s="680" t="s">
        <v>2254</v>
      </c>
      <c r="C57" s="777"/>
      <c r="D57" s="1054"/>
      <c r="E57" s="800" t="s">
        <v>1215</v>
      </c>
      <c r="F57" s="778"/>
      <c r="G57" s="815" t="s">
        <v>1654</v>
      </c>
      <c r="H57" s="815">
        <v>160000</v>
      </c>
      <c r="I57" s="775"/>
    </row>
    <row r="58" spans="1:9" s="764" customFormat="1">
      <c r="A58" s="897">
        <f t="shared" si="1"/>
        <v>28</v>
      </c>
      <c r="B58" s="680" t="s">
        <v>2255</v>
      </c>
      <c r="C58" s="777"/>
      <c r="D58" s="1054"/>
      <c r="E58" s="800" t="s">
        <v>1215</v>
      </c>
      <c r="F58" s="778"/>
      <c r="G58" s="815" t="s">
        <v>1654</v>
      </c>
      <c r="H58" s="815">
        <v>230000</v>
      </c>
      <c r="I58" s="775"/>
    </row>
    <row r="59" spans="1:9" s="764" customFormat="1">
      <c r="A59" s="897">
        <f t="shared" si="1"/>
        <v>29</v>
      </c>
      <c r="B59" s="680" t="s">
        <v>2255</v>
      </c>
      <c r="C59" s="777"/>
      <c r="D59" s="1054"/>
      <c r="E59" s="800" t="s">
        <v>1215</v>
      </c>
      <c r="F59" s="778"/>
      <c r="G59" s="815" t="s">
        <v>1654</v>
      </c>
      <c r="H59" s="815">
        <v>370000</v>
      </c>
      <c r="I59" s="775"/>
    </row>
    <row r="60" spans="1:9" s="764" customFormat="1">
      <c r="A60" s="897">
        <f t="shared" si="1"/>
        <v>30</v>
      </c>
      <c r="B60" s="680" t="s">
        <v>2256</v>
      </c>
      <c r="C60" s="777"/>
      <c r="D60" s="1054"/>
      <c r="E60" s="800" t="s">
        <v>1215</v>
      </c>
      <c r="F60" s="778"/>
      <c r="G60" s="815" t="s">
        <v>1654</v>
      </c>
      <c r="H60" s="815">
        <v>190000.00200000001</v>
      </c>
      <c r="I60" s="775"/>
    </row>
    <row r="61" spans="1:9" s="764" customFormat="1">
      <c r="A61" s="897">
        <f t="shared" si="1"/>
        <v>31</v>
      </c>
      <c r="B61" s="680" t="s">
        <v>2257</v>
      </c>
      <c r="C61" s="777"/>
      <c r="D61" s="1054"/>
      <c r="E61" s="800" t="s">
        <v>1215</v>
      </c>
      <c r="F61" s="778"/>
      <c r="G61" s="815" t="s">
        <v>1654</v>
      </c>
      <c r="H61" s="815">
        <v>30980</v>
      </c>
      <c r="I61" s="775"/>
    </row>
    <row r="62" spans="1:9" s="764" customFormat="1">
      <c r="A62" s="897">
        <f t="shared" si="1"/>
        <v>32</v>
      </c>
      <c r="B62" s="680" t="s">
        <v>2258</v>
      </c>
      <c r="C62" s="777"/>
      <c r="D62" s="1054"/>
      <c r="E62" s="800" t="s">
        <v>1215</v>
      </c>
      <c r="F62" s="778"/>
      <c r="G62" s="815" t="s">
        <v>1654</v>
      </c>
      <c r="H62" s="815">
        <v>29720</v>
      </c>
      <c r="I62" s="775"/>
    </row>
    <row r="63" spans="1:9" s="764" customFormat="1">
      <c r="A63" s="897">
        <f t="shared" si="1"/>
        <v>33</v>
      </c>
      <c r="B63" s="680" t="s">
        <v>2256</v>
      </c>
      <c r="C63" s="777"/>
      <c r="D63" s="1054"/>
      <c r="E63" s="800" t="s">
        <v>1215</v>
      </c>
      <c r="F63" s="778"/>
      <c r="G63" s="815" t="s">
        <v>1654</v>
      </c>
      <c r="H63" s="815">
        <v>240000</v>
      </c>
      <c r="I63" s="775"/>
    </row>
    <row r="64" spans="1:9" s="764" customFormat="1">
      <c r="A64" s="897">
        <f t="shared" si="1"/>
        <v>34</v>
      </c>
      <c r="B64" s="680" t="s">
        <v>2259</v>
      </c>
      <c r="C64" s="1161" t="s">
        <v>2810</v>
      </c>
      <c r="D64" s="1054"/>
      <c r="E64" s="800" t="s">
        <v>1215</v>
      </c>
      <c r="F64" s="778"/>
      <c r="G64" s="815" t="s">
        <v>1654</v>
      </c>
      <c r="H64" s="815">
        <v>356640</v>
      </c>
      <c r="I64" s="775"/>
    </row>
    <row r="65" spans="1:9" s="764" customFormat="1">
      <c r="A65" s="897">
        <f t="shared" si="1"/>
        <v>35</v>
      </c>
      <c r="B65" s="680" t="s">
        <v>2260</v>
      </c>
      <c r="C65" s="777"/>
      <c r="D65" s="1054"/>
      <c r="E65" s="800" t="s">
        <v>1215</v>
      </c>
      <c r="F65" s="778"/>
      <c r="G65" s="815" t="s">
        <v>1654</v>
      </c>
      <c r="H65" s="815">
        <v>69980</v>
      </c>
      <c r="I65" s="775"/>
    </row>
    <row r="66" spans="1:9" s="764" customFormat="1">
      <c r="A66" s="897">
        <f t="shared" si="1"/>
        <v>36</v>
      </c>
      <c r="B66" s="680" t="s">
        <v>2261</v>
      </c>
      <c r="C66" s="777"/>
      <c r="D66" s="1054"/>
      <c r="E66" s="800" t="s">
        <v>1215</v>
      </c>
      <c r="F66" s="778"/>
      <c r="G66" s="815" t="s">
        <v>1654</v>
      </c>
      <c r="H66" s="815">
        <v>79980</v>
      </c>
      <c r="I66" s="775"/>
    </row>
    <row r="67" spans="1:9" s="764" customFormat="1">
      <c r="A67" s="897">
        <f t="shared" si="1"/>
        <v>37</v>
      </c>
      <c r="B67" s="680" t="s">
        <v>2262</v>
      </c>
      <c r="C67" s="777"/>
      <c r="D67" s="1054"/>
      <c r="E67" s="800" t="s">
        <v>1215</v>
      </c>
      <c r="F67" s="778"/>
      <c r="G67" s="815" t="s">
        <v>1654</v>
      </c>
      <c r="H67" s="815">
        <v>79960</v>
      </c>
      <c r="I67" s="775"/>
    </row>
    <row r="68" spans="1:9" s="764" customFormat="1">
      <c r="A68" s="897">
        <f t="shared" si="1"/>
        <v>38</v>
      </c>
      <c r="B68" s="680" t="s">
        <v>2263</v>
      </c>
      <c r="C68" s="777"/>
      <c r="D68" s="1054"/>
      <c r="E68" s="800" t="s">
        <v>1215</v>
      </c>
      <c r="F68" s="778"/>
      <c r="G68" s="815" t="s">
        <v>1654</v>
      </c>
      <c r="H68" s="815">
        <v>115960</v>
      </c>
      <c r="I68" s="775"/>
    </row>
    <row r="69" spans="1:9" s="764" customFormat="1">
      <c r="A69" s="897">
        <f t="shared" si="1"/>
        <v>39</v>
      </c>
      <c r="B69" s="680" t="s">
        <v>2264</v>
      </c>
      <c r="C69" s="777"/>
      <c r="D69" s="1054"/>
      <c r="E69" s="800" t="s">
        <v>1215</v>
      </c>
      <c r="F69" s="778"/>
      <c r="G69" s="815" t="s">
        <v>1654</v>
      </c>
      <c r="H69" s="815">
        <v>359910</v>
      </c>
      <c r="I69" s="775"/>
    </row>
    <row r="70" spans="1:9" s="764" customFormat="1">
      <c r="A70" s="897">
        <f t="shared" si="1"/>
        <v>40</v>
      </c>
      <c r="B70" s="680" t="s">
        <v>2265</v>
      </c>
      <c r="C70" s="777"/>
      <c r="D70" s="1054"/>
      <c r="E70" s="800" t="s">
        <v>1215</v>
      </c>
      <c r="F70" s="778"/>
      <c r="G70" s="815" t="s">
        <v>1654</v>
      </c>
      <c r="H70" s="815">
        <v>90980</v>
      </c>
      <c r="I70" s="775"/>
    </row>
    <row r="71" spans="1:9" s="764" customFormat="1">
      <c r="A71" s="897">
        <f t="shared" si="1"/>
        <v>41</v>
      </c>
      <c r="B71" s="680" t="s">
        <v>2266</v>
      </c>
      <c r="C71" s="777"/>
      <c r="D71" s="1054"/>
      <c r="E71" s="800" t="s">
        <v>1215</v>
      </c>
      <c r="F71" s="778"/>
      <c r="G71" s="815" t="s">
        <v>1654</v>
      </c>
      <c r="H71" s="815">
        <v>49980</v>
      </c>
      <c r="I71" s="775"/>
    </row>
    <row r="72" spans="1:9" s="764" customFormat="1">
      <c r="A72" s="897">
        <f t="shared" si="1"/>
        <v>42</v>
      </c>
      <c r="B72" s="680" t="s">
        <v>2267</v>
      </c>
      <c r="C72" s="777"/>
      <c r="D72" s="1054"/>
      <c r="E72" s="800" t="s">
        <v>1215</v>
      </c>
      <c r="F72" s="778"/>
      <c r="G72" s="815" t="s">
        <v>1654</v>
      </c>
      <c r="H72" s="815">
        <v>49980</v>
      </c>
      <c r="I72" s="775"/>
    </row>
    <row r="73" spans="1:9" s="764" customFormat="1">
      <c r="A73" s="897">
        <f t="shared" si="1"/>
        <v>43</v>
      </c>
      <c r="B73" s="680" t="s">
        <v>2268</v>
      </c>
      <c r="C73" s="1161" t="s">
        <v>2810</v>
      </c>
      <c r="D73" s="1054"/>
      <c r="E73" s="800" t="s">
        <v>1215</v>
      </c>
      <c r="F73" s="778"/>
      <c r="G73" s="815" t="s">
        <v>1654</v>
      </c>
      <c r="H73" s="815">
        <v>150000</v>
      </c>
      <c r="I73" s="775"/>
    </row>
    <row r="74" spans="1:9" s="764" customFormat="1">
      <c r="A74" s="897">
        <f t="shared" si="1"/>
        <v>44</v>
      </c>
      <c r="B74" s="680" t="s">
        <v>2269</v>
      </c>
      <c r="C74" s="777"/>
      <c r="D74" s="1054"/>
      <c r="E74" s="800" t="s">
        <v>1215</v>
      </c>
      <c r="F74" s="778"/>
      <c r="G74" s="815" t="s">
        <v>1654</v>
      </c>
      <c r="H74" s="815">
        <v>79960</v>
      </c>
      <c r="I74" s="775"/>
    </row>
    <row r="75" spans="1:9" s="764" customFormat="1">
      <c r="A75" s="897">
        <f t="shared" si="1"/>
        <v>45</v>
      </c>
      <c r="B75" s="680" t="s">
        <v>1862</v>
      </c>
      <c r="C75" s="777"/>
      <c r="D75" s="1054"/>
      <c r="E75" s="800" t="s">
        <v>1215</v>
      </c>
      <c r="F75" s="778"/>
      <c r="G75" s="815" t="s">
        <v>1654</v>
      </c>
      <c r="H75" s="815">
        <v>428400</v>
      </c>
      <c r="I75" s="775"/>
    </row>
    <row r="76" spans="1:9" s="764" customFormat="1">
      <c r="A76" s="897">
        <f t="shared" si="1"/>
        <v>46</v>
      </c>
      <c r="B76" s="680" t="s">
        <v>2270</v>
      </c>
      <c r="C76" s="777"/>
      <c r="D76" s="1054"/>
      <c r="E76" s="800" t="s">
        <v>1215</v>
      </c>
      <c r="F76" s="778"/>
      <c r="G76" s="815" t="s">
        <v>1654</v>
      </c>
      <c r="H76" s="815">
        <v>52941.8</v>
      </c>
      <c r="I76" s="775"/>
    </row>
    <row r="77" spans="1:9" s="764" customFormat="1">
      <c r="A77" s="897">
        <f t="shared" si="1"/>
        <v>47</v>
      </c>
      <c r="B77" s="680" t="s">
        <v>1862</v>
      </c>
      <c r="C77" s="777"/>
      <c r="D77" s="1054"/>
      <c r="E77" s="800" t="s">
        <v>1215</v>
      </c>
      <c r="F77" s="778"/>
      <c r="G77" s="815" t="s">
        <v>1654</v>
      </c>
      <c r="H77" s="815">
        <v>154000</v>
      </c>
      <c r="I77" s="775"/>
    </row>
    <row r="78" spans="1:9" s="764" customFormat="1">
      <c r="A78" s="897">
        <f t="shared" si="1"/>
        <v>48</v>
      </c>
      <c r="B78" s="680" t="s">
        <v>2271</v>
      </c>
      <c r="C78" s="777"/>
      <c r="D78" s="1054"/>
      <c r="E78" s="800" t="s">
        <v>1215</v>
      </c>
      <c r="F78" s="778"/>
      <c r="G78" s="815" t="s">
        <v>1654</v>
      </c>
      <c r="H78" s="815">
        <v>49980</v>
      </c>
      <c r="I78" s="775"/>
    </row>
    <row r="79" spans="1:9" s="764" customFormat="1">
      <c r="A79" s="897">
        <f t="shared" si="1"/>
        <v>49</v>
      </c>
      <c r="B79" s="680" t="s">
        <v>2272</v>
      </c>
      <c r="C79" s="1161" t="s">
        <v>2810</v>
      </c>
      <c r="D79" s="1054"/>
      <c r="E79" s="800" t="s">
        <v>1215</v>
      </c>
      <c r="F79" s="778"/>
      <c r="G79" s="815" t="s">
        <v>1654</v>
      </c>
      <c r="H79" s="815">
        <v>101940</v>
      </c>
      <c r="I79" s="775"/>
    </row>
    <row r="80" spans="1:9" s="764" customFormat="1">
      <c r="A80" s="897">
        <f t="shared" si="1"/>
        <v>50</v>
      </c>
      <c r="B80" s="680" t="s">
        <v>2273</v>
      </c>
      <c r="C80" s="777"/>
      <c r="D80" s="1054"/>
      <c r="E80" s="800" t="s">
        <v>1215</v>
      </c>
      <c r="F80" s="778"/>
      <c r="G80" s="815" t="s">
        <v>1654</v>
      </c>
      <c r="H80" s="815">
        <v>291363</v>
      </c>
      <c r="I80" s="775"/>
    </row>
    <row r="81" spans="1:9" s="764" customFormat="1">
      <c r="A81" s="897">
        <f t="shared" si="1"/>
        <v>51</v>
      </c>
      <c r="B81" s="680" t="s">
        <v>2274</v>
      </c>
      <c r="C81" s="777"/>
      <c r="D81" s="1054"/>
      <c r="E81" s="800" t="s">
        <v>1215</v>
      </c>
      <c r="F81" s="778"/>
      <c r="G81" s="815" t="s">
        <v>1654</v>
      </c>
      <c r="H81" s="815">
        <v>348600</v>
      </c>
      <c r="I81" s="775"/>
    </row>
    <row r="82" spans="1:9" s="764" customFormat="1">
      <c r="A82" s="897">
        <f t="shared" si="1"/>
        <v>52</v>
      </c>
      <c r="B82" s="680" t="s">
        <v>2275</v>
      </c>
      <c r="C82" s="777"/>
      <c r="D82" s="1054"/>
      <c r="E82" s="800" t="s">
        <v>1215</v>
      </c>
      <c r="F82" s="778"/>
      <c r="G82" s="815" t="s">
        <v>1654</v>
      </c>
      <c r="H82" s="815">
        <v>264180</v>
      </c>
      <c r="I82" s="775"/>
    </row>
    <row r="83" spans="1:9" s="764" customFormat="1">
      <c r="A83" s="897">
        <f t="shared" si="1"/>
        <v>53</v>
      </c>
      <c r="B83" s="680" t="s">
        <v>2276</v>
      </c>
      <c r="C83" s="777"/>
      <c r="D83" s="1054"/>
      <c r="E83" s="800" t="s">
        <v>1215</v>
      </c>
      <c r="F83" s="778"/>
      <c r="G83" s="815" t="s">
        <v>1654</v>
      </c>
      <c r="H83" s="815">
        <v>468000</v>
      </c>
      <c r="I83" s="775"/>
    </row>
    <row r="84" spans="1:9" s="764" customFormat="1">
      <c r="A84" s="897">
        <f t="shared" si="1"/>
        <v>54</v>
      </c>
      <c r="B84" s="680" t="s">
        <v>2277</v>
      </c>
      <c r="C84" s="777"/>
      <c r="D84" s="1054"/>
      <c r="E84" s="800" t="s">
        <v>1215</v>
      </c>
      <c r="F84" s="778"/>
      <c r="G84" s="815" t="s">
        <v>1654</v>
      </c>
      <c r="H84" s="815">
        <v>114240</v>
      </c>
      <c r="I84" s="775"/>
    </row>
    <row r="85" spans="1:9" s="764" customFormat="1">
      <c r="A85" s="897">
        <f t="shared" si="1"/>
        <v>55</v>
      </c>
      <c r="B85" s="680" t="s">
        <v>2278</v>
      </c>
      <c r="C85" s="777"/>
      <c r="D85" s="1054"/>
      <c r="E85" s="800" t="s">
        <v>1215</v>
      </c>
      <c r="F85" s="778"/>
      <c r="G85" s="815" t="s">
        <v>1654</v>
      </c>
      <c r="H85" s="815">
        <v>180000</v>
      </c>
      <c r="I85" s="775"/>
    </row>
    <row r="86" spans="1:9" s="764" customFormat="1">
      <c r="A86" s="897">
        <f t="shared" si="1"/>
        <v>56</v>
      </c>
      <c r="B86" s="680" t="s">
        <v>2279</v>
      </c>
      <c r="C86" s="777"/>
      <c r="D86" s="1054"/>
      <c r="E86" s="800" t="s">
        <v>1215</v>
      </c>
      <c r="F86" s="778"/>
      <c r="G86" s="815" t="s">
        <v>1654</v>
      </c>
      <c r="H86" s="815">
        <v>74595</v>
      </c>
      <c r="I86" s="775"/>
    </row>
    <row r="87" spans="1:9" s="764" customFormat="1">
      <c r="A87" s="897">
        <f t="shared" si="1"/>
        <v>57</v>
      </c>
      <c r="B87" s="680" t="s">
        <v>1863</v>
      </c>
      <c r="C87" s="777"/>
      <c r="D87" s="1054"/>
      <c r="E87" s="800" t="s">
        <v>1215</v>
      </c>
      <c r="F87" s="778"/>
      <c r="G87" s="815" t="s">
        <v>1654</v>
      </c>
      <c r="H87" s="815">
        <v>47000000</v>
      </c>
      <c r="I87" s="775"/>
    </row>
    <row r="88" spans="1:9" s="764" customFormat="1">
      <c r="A88" s="897">
        <f t="shared" si="1"/>
        <v>58</v>
      </c>
      <c r="B88" s="680" t="s">
        <v>1863</v>
      </c>
      <c r="C88" s="777"/>
      <c r="D88" s="1054"/>
      <c r="E88" s="800" t="s">
        <v>1215</v>
      </c>
      <c r="F88" s="778"/>
      <c r="G88" s="815" t="s">
        <v>1654</v>
      </c>
      <c r="H88" s="815">
        <v>52000000</v>
      </c>
      <c r="I88" s="779"/>
    </row>
    <row r="89" spans="1:9" s="764" customFormat="1">
      <c r="A89" s="897">
        <f t="shared" si="1"/>
        <v>59</v>
      </c>
      <c r="B89" s="680" t="s">
        <v>1864</v>
      </c>
      <c r="C89" s="777"/>
      <c r="D89" s="1054"/>
      <c r="E89" s="800" t="s">
        <v>1215</v>
      </c>
      <c r="F89" s="778"/>
      <c r="G89" s="815" t="s">
        <v>1654</v>
      </c>
      <c r="H89" s="815">
        <v>2465299</v>
      </c>
      <c r="I89" s="779"/>
    </row>
    <row r="90" spans="1:9" s="764" customFormat="1">
      <c r="A90" s="897">
        <f t="shared" si="1"/>
        <v>60</v>
      </c>
      <c r="B90" s="680" t="s">
        <v>1865</v>
      </c>
      <c r="C90" s="777"/>
      <c r="D90" s="1054"/>
      <c r="E90" s="800" t="s">
        <v>1215</v>
      </c>
      <c r="F90" s="778"/>
      <c r="G90" s="815" t="s">
        <v>1654</v>
      </c>
      <c r="H90" s="815">
        <v>2329600</v>
      </c>
      <c r="I90" s="779"/>
    </row>
    <row r="91" spans="1:9" s="764" customFormat="1">
      <c r="A91" s="897">
        <f t="shared" si="1"/>
        <v>61</v>
      </c>
      <c r="B91" s="680" t="s">
        <v>1866</v>
      </c>
      <c r="C91" s="777"/>
      <c r="D91" s="1054"/>
      <c r="E91" s="800" t="s">
        <v>1215</v>
      </c>
      <c r="F91" s="778"/>
      <c r="G91" s="815" t="s">
        <v>1654</v>
      </c>
      <c r="H91" s="815">
        <v>8378794</v>
      </c>
      <c r="I91" s="779"/>
    </row>
    <row r="92" spans="1:9" s="764" customFormat="1">
      <c r="A92" s="897">
        <f t="shared" si="1"/>
        <v>62</v>
      </c>
      <c r="B92" s="680" t="s">
        <v>1867</v>
      </c>
      <c r="C92" s="777"/>
      <c r="D92" s="1054"/>
      <c r="E92" s="800" t="s">
        <v>1215</v>
      </c>
      <c r="F92" s="778"/>
      <c r="G92" s="815" t="s">
        <v>1654</v>
      </c>
      <c r="H92" s="815">
        <v>1893920</v>
      </c>
      <c r="I92" s="779"/>
    </row>
    <row r="93" spans="1:9" s="764" customFormat="1">
      <c r="A93" s="897">
        <f t="shared" si="1"/>
        <v>63</v>
      </c>
      <c r="B93" s="680" t="s">
        <v>1868</v>
      </c>
      <c r="C93" s="1161" t="s">
        <v>2810</v>
      </c>
      <c r="D93" s="1054"/>
      <c r="E93" s="800" t="s">
        <v>1215</v>
      </c>
      <c r="F93" s="778"/>
      <c r="G93" s="815" t="s">
        <v>1654</v>
      </c>
      <c r="H93" s="815">
        <v>4791666</v>
      </c>
      <c r="I93" s="779"/>
    </row>
    <row r="94" spans="1:9" s="764" customFormat="1">
      <c r="A94" s="897">
        <f t="shared" si="1"/>
        <v>64</v>
      </c>
      <c r="B94" s="680" t="s">
        <v>1861</v>
      </c>
      <c r="C94" s="777"/>
      <c r="D94" s="1054"/>
      <c r="E94" s="800" t="s">
        <v>1215</v>
      </c>
      <c r="F94" s="778"/>
      <c r="G94" s="815" t="s">
        <v>1654</v>
      </c>
      <c r="H94" s="815">
        <v>1993180</v>
      </c>
      <c r="I94" s="775"/>
    </row>
    <row r="95" spans="1:9" s="764" customFormat="1">
      <c r="A95" s="897">
        <f t="shared" si="1"/>
        <v>65</v>
      </c>
      <c r="B95" s="680" t="s">
        <v>1869</v>
      </c>
      <c r="C95" s="777"/>
      <c r="D95" s="1054"/>
      <c r="E95" s="800" t="s">
        <v>1215</v>
      </c>
      <c r="F95" s="778"/>
      <c r="G95" s="815" t="s">
        <v>1654</v>
      </c>
      <c r="H95" s="815">
        <v>7236080</v>
      </c>
      <c r="I95" s="775"/>
    </row>
    <row r="96" spans="1:9" s="764" customFormat="1">
      <c r="A96" s="897">
        <f t="shared" si="1"/>
        <v>66</v>
      </c>
      <c r="B96" s="680" t="s">
        <v>1870</v>
      </c>
      <c r="C96" s="777"/>
      <c r="D96" s="1054"/>
      <c r="E96" s="800" t="s">
        <v>1215</v>
      </c>
      <c r="F96" s="778"/>
      <c r="G96" s="815" t="s">
        <v>1654</v>
      </c>
      <c r="H96" s="815">
        <v>2106000</v>
      </c>
      <c r="I96" s="763"/>
    </row>
    <row r="97" spans="1:9" s="764" customFormat="1">
      <c r="A97" s="897">
        <f t="shared" ref="A97:A128" si="2">+A96+1</f>
        <v>67</v>
      </c>
      <c r="B97" s="680" t="s">
        <v>1871</v>
      </c>
      <c r="C97" s="777"/>
      <c r="D97" s="1054"/>
      <c r="E97" s="800" t="s">
        <v>1215</v>
      </c>
      <c r="F97" s="778"/>
      <c r="G97" s="815" t="s">
        <v>1654</v>
      </c>
      <c r="H97" s="815">
        <v>8422653</v>
      </c>
      <c r="I97" s="763"/>
    </row>
    <row r="98" spans="1:9" s="764" customFormat="1">
      <c r="A98" s="897">
        <f t="shared" si="2"/>
        <v>68</v>
      </c>
      <c r="B98" s="680" t="s">
        <v>1872</v>
      </c>
      <c r="C98" s="777"/>
      <c r="D98" s="1054"/>
      <c r="E98" s="800" t="s">
        <v>1215</v>
      </c>
      <c r="F98" s="778"/>
      <c r="G98" s="815" t="s">
        <v>1654</v>
      </c>
      <c r="H98" s="815">
        <v>4414800</v>
      </c>
      <c r="I98" s="775"/>
    </row>
    <row r="99" spans="1:9" s="764" customFormat="1">
      <c r="A99" s="897">
        <f t="shared" si="2"/>
        <v>69</v>
      </c>
      <c r="B99" s="680" t="s">
        <v>1873</v>
      </c>
      <c r="C99" s="1161" t="s">
        <v>2810</v>
      </c>
      <c r="D99" s="1054"/>
      <c r="E99" s="800" t="s">
        <v>1215</v>
      </c>
      <c r="F99" s="778"/>
      <c r="G99" s="815" t="s">
        <v>1654</v>
      </c>
      <c r="H99" s="815">
        <v>5920200</v>
      </c>
      <c r="I99" s="775"/>
    </row>
    <row r="100" spans="1:9" s="764" customFormat="1">
      <c r="A100" s="897">
        <f t="shared" si="2"/>
        <v>70</v>
      </c>
      <c r="B100" s="680" t="s">
        <v>1874</v>
      </c>
      <c r="C100" s="777"/>
      <c r="D100" s="1054"/>
      <c r="E100" s="800" t="s">
        <v>1215</v>
      </c>
      <c r="F100" s="778"/>
      <c r="G100" s="815" t="s">
        <v>1654</v>
      </c>
      <c r="H100" s="815">
        <v>5160534</v>
      </c>
      <c r="I100" s="775"/>
    </row>
    <row r="101" spans="1:9" s="764" customFormat="1">
      <c r="A101" s="897">
        <f t="shared" si="2"/>
        <v>71</v>
      </c>
      <c r="B101" s="680" t="s">
        <v>1875</v>
      </c>
      <c r="C101" s="777"/>
      <c r="D101" s="1054"/>
      <c r="E101" s="800" t="s">
        <v>1215</v>
      </c>
      <c r="F101" s="778"/>
      <c r="G101" s="815" t="s">
        <v>1654</v>
      </c>
      <c r="H101" s="815">
        <v>1730666</v>
      </c>
      <c r="I101" s="779"/>
    </row>
    <row r="102" spans="1:9" s="764" customFormat="1">
      <c r="A102" s="897">
        <f t="shared" si="2"/>
        <v>72</v>
      </c>
      <c r="B102" s="680" t="s">
        <v>1876</v>
      </c>
      <c r="C102" s="777"/>
      <c r="D102" s="1054"/>
      <c r="E102" s="800" t="s">
        <v>1215</v>
      </c>
      <c r="F102" s="778"/>
      <c r="G102" s="815" t="s">
        <v>1654</v>
      </c>
      <c r="H102" s="815">
        <v>1691334</v>
      </c>
      <c r="I102" s="779"/>
    </row>
    <row r="103" spans="1:9" s="764" customFormat="1">
      <c r="A103" s="897">
        <f t="shared" si="2"/>
        <v>73</v>
      </c>
      <c r="B103" s="680" t="s">
        <v>1877</v>
      </c>
      <c r="C103" s="1161" t="s">
        <v>2810</v>
      </c>
      <c r="D103" s="1054"/>
      <c r="E103" s="800" t="s">
        <v>1215</v>
      </c>
      <c r="F103" s="778"/>
      <c r="G103" s="815" t="s">
        <v>1654</v>
      </c>
      <c r="H103" s="815">
        <v>4665720</v>
      </c>
      <c r="I103" s="779"/>
    </row>
    <row r="104" spans="1:9" s="764" customFormat="1">
      <c r="A104" s="897">
        <f t="shared" si="2"/>
        <v>74</v>
      </c>
      <c r="B104" s="680" t="s">
        <v>1878</v>
      </c>
      <c r="C104" s="777"/>
      <c r="D104" s="1054"/>
      <c r="E104" s="800" t="s">
        <v>1215</v>
      </c>
      <c r="F104" s="778"/>
      <c r="G104" s="815" t="s">
        <v>1654</v>
      </c>
      <c r="H104" s="815">
        <v>14081334</v>
      </c>
      <c r="I104" s="779"/>
    </row>
    <row r="105" spans="1:9" s="764" customFormat="1">
      <c r="A105" s="897">
        <f t="shared" si="2"/>
        <v>75</v>
      </c>
      <c r="B105" s="680" t="s">
        <v>1879</v>
      </c>
      <c r="C105" s="1161" t="s">
        <v>2810</v>
      </c>
      <c r="D105" s="1054"/>
      <c r="E105" s="800" t="s">
        <v>1215</v>
      </c>
      <c r="F105" s="778"/>
      <c r="G105" s="815" t="s">
        <v>1654</v>
      </c>
      <c r="H105" s="815">
        <v>3068000</v>
      </c>
      <c r="I105" s="779"/>
    </row>
    <row r="106" spans="1:9" s="764" customFormat="1">
      <c r="A106" s="897">
        <f t="shared" si="2"/>
        <v>76</v>
      </c>
      <c r="B106" s="680" t="s">
        <v>1880</v>
      </c>
      <c r="C106" s="777"/>
      <c r="D106" s="1054"/>
      <c r="E106" s="800" t="s">
        <v>1215</v>
      </c>
      <c r="F106" s="778"/>
      <c r="G106" s="815" t="s">
        <v>1654</v>
      </c>
      <c r="H106" s="815">
        <v>1902935</v>
      </c>
      <c r="I106" s="779"/>
    </row>
    <row r="107" spans="1:9" s="764" customFormat="1">
      <c r="A107" s="897">
        <f t="shared" si="2"/>
        <v>77</v>
      </c>
      <c r="B107" s="680" t="s">
        <v>1881</v>
      </c>
      <c r="C107" s="777"/>
      <c r="D107" s="1054"/>
      <c r="E107" s="800" t="s">
        <v>1215</v>
      </c>
      <c r="F107" s="778"/>
      <c r="G107" s="815" t="s">
        <v>1654</v>
      </c>
      <c r="H107" s="815">
        <v>2714570</v>
      </c>
      <c r="I107" s="775"/>
    </row>
    <row r="108" spans="1:9" s="764" customFormat="1">
      <c r="A108" s="897">
        <f t="shared" si="2"/>
        <v>78</v>
      </c>
      <c r="B108" s="680" t="s">
        <v>1882</v>
      </c>
      <c r="C108" s="777"/>
      <c r="D108" s="1054"/>
      <c r="E108" s="800" t="s">
        <v>1215</v>
      </c>
      <c r="F108" s="778"/>
      <c r="G108" s="815" t="s">
        <v>1654</v>
      </c>
      <c r="H108" s="815">
        <v>4709435</v>
      </c>
      <c r="I108" s="775"/>
    </row>
    <row r="109" spans="1:9" s="764" customFormat="1">
      <c r="A109" s="897">
        <f t="shared" si="2"/>
        <v>79</v>
      </c>
      <c r="B109" s="680" t="s">
        <v>1883</v>
      </c>
      <c r="C109" s="1161" t="s">
        <v>2810</v>
      </c>
      <c r="D109" s="1054"/>
      <c r="E109" s="800" t="s">
        <v>1215</v>
      </c>
      <c r="F109" s="778"/>
      <c r="G109" s="815" t="s">
        <v>1654</v>
      </c>
      <c r="H109" s="815">
        <v>3014667</v>
      </c>
      <c r="I109" s="763"/>
    </row>
    <row r="110" spans="1:9" s="764" customFormat="1">
      <c r="A110" s="897">
        <f t="shared" si="2"/>
        <v>80</v>
      </c>
      <c r="B110" s="680" t="s">
        <v>1884</v>
      </c>
      <c r="C110" s="777"/>
      <c r="D110" s="1054"/>
      <c r="E110" s="800" t="s">
        <v>1215</v>
      </c>
      <c r="F110" s="778"/>
      <c r="G110" s="815" t="s">
        <v>1654</v>
      </c>
      <c r="H110" s="815">
        <v>4396334</v>
      </c>
      <c r="I110" s="763"/>
    </row>
    <row r="111" spans="1:9" s="764" customFormat="1">
      <c r="A111" s="897">
        <f t="shared" si="2"/>
        <v>81</v>
      </c>
      <c r="B111" s="680" t="s">
        <v>1885</v>
      </c>
      <c r="C111" s="777"/>
      <c r="D111" s="1054"/>
      <c r="E111" s="800" t="s">
        <v>1215</v>
      </c>
      <c r="F111" s="778"/>
      <c r="G111" s="815" t="s">
        <v>1654</v>
      </c>
      <c r="H111" s="815">
        <v>3000800</v>
      </c>
      <c r="I111" s="775"/>
    </row>
    <row r="112" spans="1:9" s="764" customFormat="1">
      <c r="A112" s="897">
        <f t="shared" si="2"/>
        <v>82</v>
      </c>
      <c r="B112" s="680" t="s">
        <v>1886</v>
      </c>
      <c r="C112" s="777"/>
      <c r="D112" s="1054"/>
      <c r="E112" s="800" t="s">
        <v>1215</v>
      </c>
      <c r="F112" s="778"/>
      <c r="G112" s="815" t="s">
        <v>1654</v>
      </c>
      <c r="H112" s="815">
        <v>3863219</v>
      </c>
      <c r="I112" s="775"/>
    </row>
    <row r="113" spans="1:9" s="764" customFormat="1">
      <c r="A113" s="897">
        <f t="shared" si="2"/>
        <v>83</v>
      </c>
      <c r="B113" s="680" t="s">
        <v>1887</v>
      </c>
      <c r="C113" s="777"/>
      <c r="D113" s="1054"/>
      <c r="E113" s="800" t="s">
        <v>1215</v>
      </c>
      <c r="F113" s="778"/>
      <c r="G113" s="815" t="s">
        <v>1654</v>
      </c>
      <c r="H113" s="815">
        <v>3733200</v>
      </c>
      <c r="I113" s="763"/>
    </row>
    <row r="114" spans="1:9" s="764" customFormat="1">
      <c r="A114" s="897">
        <f t="shared" si="2"/>
        <v>84</v>
      </c>
      <c r="B114" s="680" t="s">
        <v>1888</v>
      </c>
      <c r="C114" s="777"/>
      <c r="D114" s="1054"/>
      <c r="E114" s="800" t="s">
        <v>1215</v>
      </c>
      <c r="F114" s="778"/>
      <c r="G114" s="815" t="s">
        <v>1654</v>
      </c>
      <c r="H114" s="815">
        <v>21447600</v>
      </c>
      <c r="I114" s="763"/>
    </row>
    <row r="115" spans="1:9" s="764" customFormat="1">
      <c r="A115" s="897">
        <f t="shared" si="2"/>
        <v>85</v>
      </c>
      <c r="B115" s="680" t="s">
        <v>1862</v>
      </c>
      <c r="C115" s="777"/>
      <c r="D115" s="1054"/>
      <c r="E115" s="800" t="s">
        <v>1215</v>
      </c>
      <c r="F115" s="778"/>
      <c r="G115" s="815" t="s">
        <v>1654</v>
      </c>
      <c r="H115" s="815">
        <v>21426585</v>
      </c>
      <c r="I115" s="763"/>
    </row>
    <row r="116" spans="1:9" s="764" customFormat="1">
      <c r="A116" s="897">
        <f t="shared" si="2"/>
        <v>86</v>
      </c>
      <c r="B116" s="680" t="s">
        <v>1889</v>
      </c>
      <c r="C116" s="1161" t="s">
        <v>2810</v>
      </c>
      <c r="D116" s="1054"/>
      <c r="E116" s="800" t="s">
        <v>1215</v>
      </c>
      <c r="F116" s="778"/>
      <c r="G116" s="815" t="s">
        <v>1654</v>
      </c>
      <c r="H116" s="815">
        <v>4009333.333333333</v>
      </c>
      <c r="I116" s="763"/>
    </row>
    <row r="117" spans="1:9" s="764" customFormat="1">
      <c r="A117" s="897">
        <f t="shared" si="2"/>
        <v>87</v>
      </c>
      <c r="B117" s="680" t="s">
        <v>1890</v>
      </c>
      <c r="C117" s="777"/>
      <c r="D117" s="1054"/>
      <c r="E117" s="800" t="s">
        <v>1215</v>
      </c>
      <c r="F117" s="778"/>
      <c r="G117" s="815" t="s">
        <v>1654</v>
      </c>
      <c r="H117" s="815">
        <v>6021505</v>
      </c>
      <c r="I117" s="763"/>
    </row>
    <row r="118" spans="1:9" s="764" customFormat="1">
      <c r="A118" s="897">
        <f t="shared" si="2"/>
        <v>88</v>
      </c>
      <c r="B118" s="680" t="s">
        <v>1891</v>
      </c>
      <c r="C118" s="777"/>
      <c r="D118" s="1054"/>
      <c r="E118" s="800" t="s">
        <v>1215</v>
      </c>
      <c r="F118" s="778"/>
      <c r="G118" s="815" t="s">
        <v>1654</v>
      </c>
      <c r="H118" s="815">
        <v>3956989</v>
      </c>
      <c r="I118" s="763"/>
    </row>
    <row r="119" spans="1:9" s="764" customFormat="1">
      <c r="A119" s="897">
        <f t="shared" si="2"/>
        <v>89</v>
      </c>
      <c r="B119" s="680" t="s">
        <v>1884</v>
      </c>
      <c r="C119" s="777"/>
      <c r="D119" s="1054"/>
      <c r="E119" s="800" t="s">
        <v>1215</v>
      </c>
      <c r="F119" s="778"/>
      <c r="G119" s="815" t="s">
        <v>1654</v>
      </c>
      <c r="H119" s="815">
        <v>2794134</v>
      </c>
      <c r="I119" s="763"/>
    </row>
    <row r="120" spans="1:9" s="764" customFormat="1">
      <c r="A120" s="897">
        <f t="shared" si="2"/>
        <v>90</v>
      </c>
      <c r="B120" s="680" t="s">
        <v>1892</v>
      </c>
      <c r="C120" s="777"/>
      <c r="D120" s="1054"/>
      <c r="E120" s="800" t="s">
        <v>1215</v>
      </c>
      <c r="F120" s="778"/>
      <c r="G120" s="815" t="s">
        <v>1654</v>
      </c>
      <c r="H120" s="815">
        <v>3000000</v>
      </c>
      <c r="I120" s="763"/>
    </row>
    <row r="121" spans="1:9" s="764" customFormat="1">
      <c r="A121" s="897">
        <f t="shared" si="2"/>
        <v>91</v>
      </c>
      <c r="B121" s="680" t="s">
        <v>1893</v>
      </c>
      <c r="C121" s="777"/>
      <c r="D121" s="1054"/>
      <c r="E121" s="800" t="s">
        <v>1215</v>
      </c>
      <c r="F121" s="778"/>
      <c r="G121" s="815" t="s">
        <v>1654</v>
      </c>
      <c r="H121" s="815">
        <v>3437437</v>
      </c>
      <c r="I121" s="763"/>
    </row>
    <row r="122" spans="1:9" s="764" customFormat="1">
      <c r="A122" s="897">
        <f t="shared" si="2"/>
        <v>92</v>
      </c>
      <c r="B122" s="680" t="s">
        <v>1894</v>
      </c>
      <c r="C122" s="777"/>
      <c r="D122" s="1054"/>
      <c r="E122" s="800" t="s">
        <v>1215</v>
      </c>
      <c r="F122" s="778"/>
      <c r="G122" s="815" t="s">
        <v>1654</v>
      </c>
      <c r="H122" s="815">
        <v>3924376</v>
      </c>
      <c r="I122" s="763"/>
    </row>
    <row r="123" spans="1:9" s="764" customFormat="1">
      <c r="A123" s="897">
        <f t="shared" si="2"/>
        <v>93</v>
      </c>
      <c r="B123" s="680" t="s">
        <v>1895</v>
      </c>
      <c r="C123" s="777"/>
      <c r="D123" s="1054"/>
      <c r="E123" s="800" t="s">
        <v>1215</v>
      </c>
      <c r="F123" s="778"/>
      <c r="G123" s="815" t="s">
        <v>1654</v>
      </c>
      <c r="H123" s="815">
        <v>6568340</v>
      </c>
      <c r="I123" s="763"/>
    </row>
    <row r="124" spans="1:9" s="764" customFormat="1">
      <c r="A124" s="897">
        <f t="shared" si="2"/>
        <v>94</v>
      </c>
      <c r="B124" s="680" t="s">
        <v>1895</v>
      </c>
      <c r="C124" s="479"/>
      <c r="D124" s="1055"/>
      <c r="E124" s="800" t="s">
        <v>1215</v>
      </c>
      <c r="F124" s="770"/>
      <c r="G124" s="815" t="s">
        <v>1654</v>
      </c>
      <c r="H124" s="815">
        <v>4225580</v>
      </c>
      <c r="I124" s="763"/>
    </row>
    <row r="125" spans="1:9">
      <c r="A125" s="897">
        <f t="shared" si="2"/>
        <v>95</v>
      </c>
      <c r="B125" s="680" t="s">
        <v>1896</v>
      </c>
      <c r="C125" s="479"/>
      <c r="D125" s="1052"/>
      <c r="E125" s="800" t="s">
        <v>1215</v>
      </c>
      <c r="F125" s="770"/>
      <c r="G125" s="815" t="s">
        <v>1654</v>
      </c>
      <c r="H125" s="815">
        <v>6996000</v>
      </c>
    </row>
    <row r="126" spans="1:9">
      <c r="A126" s="897">
        <f t="shared" si="2"/>
        <v>96</v>
      </c>
      <c r="B126" s="680" t="s">
        <v>1895</v>
      </c>
      <c r="C126" s="479"/>
      <c r="D126" s="1052"/>
      <c r="E126" s="800" t="s">
        <v>1215</v>
      </c>
      <c r="F126" s="770"/>
      <c r="G126" s="815" t="s">
        <v>1654</v>
      </c>
      <c r="H126" s="815">
        <v>4433334</v>
      </c>
    </row>
    <row r="127" spans="1:9">
      <c r="A127" s="897">
        <f t="shared" si="2"/>
        <v>97</v>
      </c>
      <c r="B127" s="680" t="s">
        <v>1897</v>
      </c>
      <c r="C127" s="479"/>
      <c r="D127" s="1052"/>
      <c r="E127" s="800" t="s">
        <v>1215</v>
      </c>
      <c r="F127" s="770"/>
      <c r="G127" s="815" t="s">
        <v>1654</v>
      </c>
      <c r="H127" s="815">
        <v>1950666</v>
      </c>
    </row>
    <row r="128" spans="1:9">
      <c r="A128" s="897">
        <f t="shared" si="2"/>
        <v>98</v>
      </c>
      <c r="B128" s="680" t="s">
        <v>1898</v>
      </c>
      <c r="C128" s="479"/>
      <c r="D128" s="1052"/>
      <c r="E128" s="800" t="s">
        <v>1215</v>
      </c>
      <c r="F128" s="770"/>
      <c r="G128" s="815" t="s">
        <v>1654</v>
      </c>
      <c r="H128" s="815">
        <v>1304550</v>
      </c>
    </row>
    <row r="129" spans="1:11" ht="12.75" customHeight="1">
      <c r="A129" s="1282" t="s">
        <v>607</v>
      </c>
      <c r="B129" s="1303"/>
      <c r="C129" s="1303"/>
      <c r="D129" s="1303"/>
      <c r="E129" s="1303"/>
      <c r="F129" s="1303"/>
      <c r="G129" s="1283"/>
      <c r="H129" s="814">
        <f>SUM(H31:H128)</f>
        <v>311144812.73533332</v>
      </c>
    </row>
    <row r="130" spans="1:11">
      <c r="A130" s="781"/>
      <c r="B130" s="782"/>
      <c r="C130" s="782"/>
      <c r="D130" s="1056"/>
      <c r="E130" s="782"/>
      <c r="F130" s="783"/>
      <c r="G130" s="784"/>
      <c r="H130" s="805"/>
    </row>
    <row r="131" spans="1:11" ht="12.75" customHeight="1">
      <c r="A131" s="1282" t="s">
        <v>608</v>
      </c>
      <c r="B131" s="1303"/>
      <c r="C131" s="1303"/>
      <c r="D131" s="1303"/>
      <c r="E131" s="1303"/>
      <c r="F131" s="1303"/>
      <c r="G131" s="1303"/>
      <c r="H131" s="1303"/>
    </row>
    <row r="132" spans="1:11">
      <c r="A132" s="765" t="s">
        <v>559</v>
      </c>
      <c r="B132" s="765" t="s">
        <v>551</v>
      </c>
      <c r="C132" s="1051" t="s">
        <v>2290</v>
      </c>
      <c r="D132" s="765" t="s">
        <v>552</v>
      </c>
      <c r="E132" s="766" t="s">
        <v>462</v>
      </c>
      <c r="F132" s="776" t="s">
        <v>422</v>
      </c>
      <c r="G132" s="812" t="s">
        <v>574</v>
      </c>
      <c r="H132" s="812" t="s">
        <v>561</v>
      </c>
    </row>
    <row r="133" spans="1:11">
      <c r="A133" s="768">
        <v>1</v>
      </c>
      <c r="B133" s="769" t="s">
        <v>1258</v>
      </c>
      <c r="C133" s="1052"/>
      <c r="D133" s="680" t="s">
        <v>1218</v>
      </c>
      <c r="E133" s="768" t="s">
        <v>1215</v>
      </c>
      <c r="F133" s="1115" t="s">
        <v>1259</v>
      </c>
      <c r="G133" s="813" t="s">
        <v>1260</v>
      </c>
      <c r="H133" s="816">
        <v>58713724</v>
      </c>
    </row>
    <row r="134" spans="1:11">
      <c r="A134" s="768">
        <v>2</v>
      </c>
      <c r="B134" s="769" t="s">
        <v>1261</v>
      </c>
      <c r="C134" s="1052"/>
      <c r="D134" s="680" t="s">
        <v>1218</v>
      </c>
      <c r="E134" s="768" t="s">
        <v>1215</v>
      </c>
      <c r="F134" s="1115" t="s">
        <v>1262</v>
      </c>
      <c r="G134" s="813" t="s">
        <v>1260</v>
      </c>
      <c r="H134" s="816">
        <v>99705844</v>
      </c>
    </row>
    <row r="135" spans="1:11" ht="12.75" customHeight="1">
      <c r="A135" s="1282" t="s">
        <v>609</v>
      </c>
      <c r="B135" s="1303"/>
      <c r="C135" s="1303"/>
      <c r="D135" s="1303"/>
      <c r="E135" s="1303"/>
      <c r="F135" s="1303"/>
      <c r="G135" s="1283"/>
      <c r="H135" s="814">
        <f>SUM(H133:H134)</f>
        <v>158419568</v>
      </c>
      <c r="K135" s="801"/>
    </row>
    <row r="136" spans="1:11">
      <c r="A136" s="790"/>
      <c r="B136" s="795"/>
      <c r="C136" s="793"/>
      <c r="D136" s="672"/>
      <c r="E136" s="793"/>
      <c r="F136" s="794"/>
      <c r="G136" s="796"/>
      <c r="H136" s="807"/>
    </row>
    <row r="137" spans="1:11">
      <c r="A137" s="790"/>
      <c r="B137" s="1297" t="s">
        <v>555</v>
      </c>
      <c r="C137" s="1298"/>
      <c r="D137" s="570" t="s">
        <v>587</v>
      </c>
      <c r="E137" s="793"/>
      <c r="F137" s="794"/>
      <c r="G137" s="796"/>
      <c r="H137" s="807"/>
    </row>
    <row r="138" spans="1:11">
      <c r="A138" s="790"/>
      <c r="B138" s="605" t="s">
        <v>606</v>
      </c>
      <c r="C138" s="572"/>
      <c r="D138" s="1114">
        <f>+H27</f>
        <v>5185943391.4280558</v>
      </c>
      <c r="E138" s="793"/>
      <c r="F138" s="794"/>
      <c r="G138" s="796"/>
      <c r="H138" s="807"/>
    </row>
    <row r="139" spans="1:11">
      <c r="A139" s="790"/>
      <c r="B139" s="605" t="s">
        <v>2091</v>
      </c>
      <c r="C139" s="572"/>
      <c r="D139" s="1114">
        <f>+H129</f>
        <v>311144812.73533332</v>
      </c>
      <c r="E139" s="793"/>
      <c r="F139" s="794"/>
      <c r="G139" s="796"/>
      <c r="H139" s="807"/>
    </row>
    <row r="140" spans="1:11">
      <c r="A140" s="790"/>
      <c r="B140" s="605" t="s">
        <v>609</v>
      </c>
      <c r="C140" s="572"/>
      <c r="D140" s="1114">
        <f>+H135</f>
        <v>158419568</v>
      </c>
      <c r="E140" s="793"/>
      <c r="F140" s="794"/>
      <c r="G140" s="796"/>
      <c r="H140" s="807"/>
    </row>
    <row r="141" spans="1:11">
      <c r="A141" s="790"/>
      <c r="B141" s="605" t="s">
        <v>2086</v>
      </c>
      <c r="C141" s="572"/>
      <c r="D141" s="1114">
        <f>+'ACTIVOS NO CORRIENTES Bo. (2)'!I364</f>
        <v>1858808412.02355</v>
      </c>
      <c r="E141" s="793"/>
      <c r="F141" s="794"/>
      <c r="G141" s="796"/>
      <c r="H141" s="807"/>
    </row>
    <row r="142" spans="1:11">
      <c r="A142" s="790"/>
      <c r="B142" s="605" t="s">
        <v>2088</v>
      </c>
      <c r="C142" s="572"/>
      <c r="D142" s="1114">
        <f>+'[1]ACTIVOS NO CORRIENTES Bo. (2)'!I410</f>
        <v>72584867.580800012</v>
      </c>
      <c r="E142" s="1164"/>
      <c r="F142" s="794"/>
      <c r="G142" s="796"/>
      <c r="H142" s="807"/>
    </row>
    <row r="143" spans="1:11">
      <c r="A143" s="790"/>
      <c r="B143" s="1297" t="s">
        <v>2291</v>
      </c>
      <c r="C143" s="1298"/>
      <c r="D143" s="1162">
        <f>SUM(D138:D142)</f>
        <v>7586901051.7677393</v>
      </c>
      <c r="E143" s="1166"/>
      <c r="F143" s="1163"/>
      <c r="G143" s="796"/>
      <c r="H143" s="807"/>
    </row>
    <row r="144" spans="1:11">
      <c r="A144" s="790"/>
      <c r="B144" s="795"/>
      <c r="C144" s="793"/>
      <c r="D144" s="1113"/>
      <c r="E144" s="1166"/>
      <c r="F144" s="1163"/>
      <c r="G144" s="796"/>
      <c r="H144" s="807"/>
    </row>
    <row r="145" spans="1:9">
      <c r="A145" s="790"/>
      <c r="B145" s="795"/>
      <c r="C145" s="793"/>
      <c r="D145" s="1113"/>
      <c r="E145" s="1165"/>
      <c r="F145" s="794"/>
      <c r="G145" s="796"/>
      <c r="H145" s="807"/>
    </row>
    <row r="146" spans="1:9">
      <c r="A146" s="790"/>
      <c r="B146" s="795"/>
      <c r="C146" s="793"/>
      <c r="D146" s="1113"/>
      <c r="E146" s="793"/>
      <c r="F146" s="794"/>
      <c r="G146" s="796"/>
      <c r="H146" s="807"/>
    </row>
    <row r="147" spans="1:9">
      <c r="A147" s="790"/>
      <c r="B147" s="795"/>
      <c r="C147" s="793"/>
      <c r="D147" s="1113"/>
      <c r="E147" s="793"/>
      <c r="F147" s="794"/>
      <c r="G147" s="796"/>
      <c r="H147" s="807"/>
    </row>
    <row r="148" spans="1:9">
      <c r="A148" s="790"/>
      <c r="B148" s="795"/>
      <c r="C148" s="793"/>
      <c r="D148" s="1113"/>
      <c r="E148" s="793"/>
      <c r="F148" s="794"/>
      <c r="G148" s="796"/>
      <c r="H148" s="807"/>
    </row>
    <row r="149" spans="1:9" s="764" customFormat="1">
      <c r="A149" s="790"/>
      <c r="B149" s="795"/>
      <c r="C149" s="793"/>
      <c r="D149" s="672"/>
      <c r="E149" s="793"/>
      <c r="F149" s="794"/>
      <c r="G149" s="796"/>
      <c r="H149" s="807"/>
      <c r="I149" s="763"/>
    </row>
    <row r="150" spans="1:9">
      <c r="A150" s="790"/>
      <c r="B150" s="795"/>
      <c r="C150" s="793"/>
      <c r="D150" s="672"/>
      <c r="E150" s="793"/>
      <c r="F150" s="794"/>
      <c r="G150" s="796"/>
      <c r="H150" s="807"/>
    </row>
    <row r="151" spans="1:9">
      <c r="A151" s="790"/>
      <c r="B151" s="669"/>
      <c r="C151" s="670"/>
      <c r="E151" s="666"/>
      <c r="G151" s="671"/>
      <c r="H151" s="807"/>
    </row>
    <row r="152" spans="1:9">
      <c r="A152" s="795"/>
      <c r="B152" s="511" t="s">
        <v>2036</v>
      </c>
      <c r="C152" s="1009"/>
      <c r="D152" s="510" t="s">
        <v>2037</v>
      </c>
      <c r="E152" s="511"/>
      <c r="F152" s="1032"/>
      <c r="G152" s="533" t="s">
        <v>2038</v>
      </c>
      <c r="H152" s="1049"/>
    </row>
    <row r="153" spans="1:9">
      <c r="A153" s="790"/>
      <c r="B153" s="517" t="s">
        <v>13</v>
      </c>
      <c r="C153" s="484"/>
      <c r="D153" s="976" t="s">
        <v>15</v>
      </c>
      <c r="E153" s="483"/>
      <c r="F153" s="717"/>
      <c r="G153" s="525" t="s">
        <v>14</v>
      </c>
      <c r="H153" s="810"/>
    </row>
    <row r="154" spans="1:9">
      <c r="A154" s="790"/>
      <c r="B154" s="640" t="s">
        <v>943</v>
      </c>
      <c r="C154" s="977"/>
      <c r="D154" s="978" t="s">
        <v>948</v>
      </c>
      <c r="E154" s="640"/>
      <c r="F154" s="717"/>
      <c r="G154" s="535" t="s">
        <v>946</v>
      </c>
      <c r="H154" s="810"/>
    </row>
    <row r="155" spans="1:9">
      <c r="A155" s="790"/>
      <c r="B155" s="483"/>
      <c r="C155" s="483"/>
      <c r="D155" s="484" t="s">
        <v>947</v>
      </c>
      <c r="E155" s="518"/>
      <c r="F155" s="717"/>
      <c r="G155" s="641" t="s">
        <v>945</v>
      </c>
      <c r="H155" s="810"/>
    </row>
    <row r="156" spans="1:9">
      <c r="A156" s="790"/>
      <c r="E156" s="793"/>
      <c r="F156" s="794"/>
      <c r="G156" s="796"/>
      <c r="H156" s="807"/>
    </row>
  </sheetData>
  <mergeCells count="13">
    <mergeCell ref="A1:H1"/>
    <mergeCell ref="A2:H2"/>
    <mergeCell ref="A27:G27"/>
    <mergeCell ref="A12:H12"/>
    <mergeCell ref="A29:H29"/>
    <mergeCell ref="A5:H5"/>
    <mergeCell ref="A10:G10"/>
    <mergeCell ref="A3:H3"/>
    <mergeCell ref="A129:G129"/>
    <mergeCell ref="A131:H131"/>
    <mergeCell ref="A135:G135"/>
    <mergeCell ref="B137:C137"/>
    <mergeCell ref="B143:C143"/>
  </mergeCells>
  <phoneticPr fontId="0" type="noConversion"/>
  <printOptions horizontalCentered="1"/>
  <pageMargins left="0.6" right="0" top="0.59055118110236227" bottom="0.59055118110236227" header="0.31496062992125984" footer="0.31496062992125984"/>
  <pageSetup paperSize="9" scale="71" fitToHeight="3" orientation="landscape"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92D050"/>
  </sheetPr>
  <dimension ref="A1:K428"/>
  <sheetViews>
    <sheetView showGridLines="0" zoomScaleNormal="100" zoomScaleSheetLayoutView="100" workbookViewId="0">
      <pane ySplit="6" topLeftCell="A406" activePane="bottomLeft" state="frozen"/>
      <selection pane="bottomLeft" activeCell="F418" sqref="F418"/>
    </sheetView>
  </sheetViews>
  <sheetFormatPr baseColWidth="10" defaultColWidth="11.42578125" defaultRowHeight="12.75"/>
  <cols>
    <col min="1" max="1" width="5.28515625" style="751" customWidth="1"/>
    <col min="2" max="2" width="54.5703125" style="764" customWidth="1"/>
    <col min="3" max="3" width="14.28515625" style="791" customWidth="1"/>
    <col min="4" max="4" width="21" style="792" customWidth="1"/>
    <col min="5" max="5" width="10" style="792" customWidth="1"/>
    <col min="6" max="6" width="7.5703125" style="798" bestFit="1" customWidth="1"/>
    <col min="7" max="7" width="18.85546875" style="792" customWidth="1"/>
    <col min="8" max="8" width="15.85546875" style="799" customWidth="1"/>
    <col min="9" max="9" width="15" style="801" customWidth="1"/>
    <col min="10" max="10" width="18.7109375" style="750" hidden="1" customWidth="1"/>
    <col min="11" max="11" width="14.7109375" style="751" bestFit="1" customWidth="1"/>
    <col min="12" max="16384" width="11.42578125" style="751"/>
  </cols>
  <sheetData>
    <row r="1" spans="1:10">
      <c r="A1" s="1307" t="s">
        <v>610</v>
      </c>
      <c r="B1" s="1308"/>
      <c r="C1" s="1308"/>
      <c r="D1" s="1308"/>
      <c r="E1" s="1308"/>
      <c r="F1" s="1308"/>
      <c r="G1" s="1308"/>
      <c r="H1" s="1308"/>
      <c r="I1" s="1309"/>
    </row>
    <row r="2" spans="1:10">
      <c r="A2" s="1307" t="s">
        <v>611</v>
      </c>
      <c r="B2" s="1308"/>
      <c r="C2" s="1308"/>
      <c r="D2" s="1308"/>
      <c r="E2" s="1308"/>
      <c r="F2" s="1308"/>
      <c r="G2" s="1308"/>
      <c r="H2" s="1308"/>
      <c r="I2" s="1309"/>
    </row>
    <row r="3" spans="1:10">
      <c r="A3" s="1310" t="s">
        <v>557</v>
      </c>
      <c r="B3" s="1311"/>
      <c r="C3" s="1311"/>
      <c r="D3" s="1311"/>
      <c r="E3" s="1311"/>
      <c r="F3" s="1311"/>
      <c r="G3" s="1311"/>
      <c r="H3" s="1311"/>
      <c r="I3" s="1312"/>
    </row>
    <row r="4" spans="1:10">
      <c r="A4" s="752"/>
      <c r="B4" s="753"/>
      <c r="C4" s="754"/>
      <c r="D4" s="755"/>
      <c r="E4" s="755"/>
      <c r="F4" s="756"/>
      <c r="G4" s="755"/>
      <c r="H4" s="757"/>
      <c r="I4" s="1005" t="str">
        <f>+'ACTIVOS NO CORRIENTES Bo. (1)'!H13</f>
        <v>Corte al 15 de Octubre de 2024</v>
      </c>
    </row>
    <row r="5" spans="1:10" s="764" customFormat="1">
      <c r="A5" s="1282" t="s">
        <v>1376</v>
      </c>
      <c r="B5" s="1303"/>
      <c r="C5" s="1303"/>
      <c r="D5" s="1303"/>
      <c r="E5" s="1303"/>
      <c r="F5" s="1303"/>
      <c r="G5" s="1303"/>
      <c r="H5" s="1303"/>
      <c r="I5" s="1283"/>
      <c r="J5" s="775"/>
    </row>
    <row r="6" spans="1:10" s="764" customFormat="1">
      <c r="A6" s="765" t="s">
        <v>559</v>
      </c>
      <c r="B6" s="765" t="s">
        <v>551</v>
      </c>
      <c r="C6" s="765" t="s">
        <v>562</v>
      </c>
      <c r="D6" s="765" t="s">
        <v>421</v>
      </c>
      <c r="E6" s="765" t="s">
        <v>552</v>
      </c>
      <c r="F6" s="766" t="s">
        <v>462</v>
      </c>
      <c r="G6" s="776" t="s">
        <v>422</v>
      </c>
      <c r="H6" s="767" t="s">
        <v>574</v>
      </c>
      <c r="I6" s="803" t="s">
        <v>561</v>
      </c>
      <c r="J6" s="775"/>
    </row>
    <row r="7" spans="1:10">
      <c r="A7" s="897">
        <v>1</v>
      </c>
      <c r="B7" s="680" t="s">
        <v>2092</v>
      </c>
      <c r="C7" s="479"/>
      <c r="D7" s="780"/>
      <c r="E7" s="780"/>
      <c r="F7" s="819" t="s">
        <v>1215</v>
      </c>
      <c r="G7" s="770"/>
      <c r="H7" s="898" t="s">
        <v>1860</v>
      </c>
      <c r="I7" s="1015">
        <v>110000</v>
      </c>
      <c r="J7" s="899"/>
    </row>
    <row r="8" spans="1:10">
      <c r="A8" s="897">
        <f>+A7+1</f>
        <v>2</v>
      </c>
      <c r="B8" s="680" t="s">
        <v>2093</v>
      </c>
      <c r="C8" s="479"/>
      <c r="D8" s="780"/>
      <c r="E8" s="780"/>
      <c r="F8" s="819" t="s">
        <v>1215</v>
      </c>
      <c r="G8" s="770"/>
      <c r="H8" s="898" t="s">
        <v>1860</v>
      </c>
      <c r="I8" s="1015">
        <v>110000.03000000001</v>
      </c>
      <c r="J8" s="899"/>
    </row>
    <row r="9" spans="1:10">
      <c r="A9" s="897">
        <f t="shared" ref="A9:A72" si="0">+A8+1</f>
        <v>3</v>
      </c>
      <c r="B9" s="680" t="s">
        <v>2094</v>
      </c>
      <c r="C9" s="479"/>
      <c r="D9" s="780"/>
      <c r="E9" s="780"/>
      <c r="F9" s="819" t="s">
        <v>1215</v>
      </c>
      <c r="G9" s="770"/>
      <c r="H9" s="898" t="s">
        <v>1860</v>
      </c>
      <c r="I9" s="1015">
        <v>143999.99600000001</v>
      </c>
      <c r="J9" s="899"/>
    </row>
    <row r="10" spans="1:10">
      <c r="A10" s="897">
        <f t="shared" si="0"/>
        <v>4</v>
      </c>
      <c r="B10" s="680" t="s">
        <v>2095</v>
      </c>
      <c r="C10" s="1172" t="s">
        <v>2810</v>
      </c>
      <c r="D10" s="780"/>
      <c r="E10" s="780"/>
      <c r="F10" s="819" t="s">
        <v>1215</v>
      </c>
      <c r="G10" s="770"/>
      <c r="H10" s="898" t="s">
        <v>1860</v>
      </c>
      <c r="I10" s="1015">
        <v>342000.05000000005</v>
      </c>
      <c r="J10" s="899"/>
    </row>
    <row r="11" spans="1:10">
      <c r="A11" s="897">
        <f t="shared" si="0"/>
        <v>5</v>
      </c>
      <c r="B11" s="680" t="s">
        <v>2096</v>
      </c>
      <c r="C11" s="1172" t="s">
        <v>2810</v>
      </c>
      <c r="D11" s="780"/>
      <c r="E11" s="780"/>
      <c r="F11" s="819" t="s">
        <v>1215</v>
      </c>
      <c r="G11" s="770"/>
      <c r="H11" s="898" t="s">
        <v>1860</v>
      </c>
      <c r="I11" s="1015">
        <v>365999.97000000003</v>
      </c>
      <c r="J11" s="899"/>
    </row>
    <row r="12" spans="1:10">
      <c r="A12" s="897">
        <f t="shared" si="0"/>
        <v>6</v>
      </c>
      <c r="B12" s="680" t="s">
        <v>2097</v>
      </c>
      <c r="C12" s="1172" t="s">
        <v>2810</v>
      </c>
      <c r="D12" s="780"/>
      <c r="E12" s="780"/>
      <c r="F12" s="819" t="s">
        <v>1215</v>
      </c>
      <c r="G12" s="770"/>
      <c r="H12" s="898" t="s">
        <v>1860</v>
      </c>
      <c r="I12" s="1015">
        <v>25960</v>
      </c>
      <c r="J12" s="899"/>
    </row>
    <row r="13" spans="1:10">
      <c r="A13" s="897">
        <f t="shared" si="0"/>
        <v>7</v>
      </c>
      <c r="B13" s="680" t="s">
        <v>2098</v>
      </c>
      <c r="C13" s="1172" t="s">
        <v>2810</v>
      </c>
      <c r="D13" s="780"/>
      <c r="E13" s="780"/>
      <c r="F13" s="819" t="s">
        <v>1215</v>
      </c>
      <c r="G13" s="770"/>
      <c r="H13" s="898" t="s">
        <v>1860</v>
      </c>
      <c r="I13" s="1015">
        <v>115060</v>
      </c>
      <c r="J13" s="899"/>
    </row>
    <row r="14" spans="1:10">
      <c r="A14" s="897">
        <f t="shared" si="0"/>
        <v>8</v>
      </c>
      <c r="B14" s="680" t="s">
        <v>2099</v>
      </c>
      <c r="C14" s="1172" t="s">
        <v>2810</v>
      </c>
      <c r="D14" s="780"/>
      <c r="E14" s="780"/>
      <c r="F14" s="819" t="s">
        <v>1215</v>
      </c>
      <c r="G14" s="770"/>
      <c r="H14" s="898" t="s">
        <v>1860</v>
      </c>
      <c r="I14" s="1015">
        <v>107562</v>
      </c>
      <c r="J14" s="899"/>
    </row>
    <row r="15" spans="1:10">
      <c r="A15" s="897">
        <f t="shared" si="0"/>
        <v>9</v>
      </c>
      <c r="B15" s="680" t="s">
        <v>2100</v>
      </c>
      <c r="C15" s="1172" t="s">
        <v>2810</v>
      </c>
      <c r="D15" s="780"/>
      <c r="E15" s="780"/>
      <c r="F15" s="819" t="s">
        <v>1215</v>
      </c>
      <c r="G15" s="770"/>
      <c r="H15" s="898" t="s">
        <v>1860</v>
      </c>
      <c r="I15" s="1015">
        <v>40000</v>
      </c>
      <c r="J15" s="899"/>
    </row>
    <row r="16" spans="1:10">
      <c r="A16" s="897">
        <f t="shared" si="0"/>
        <v>10</v>
      </c>
      <c r="B16" s="680" t="s">
        <v>2101</v>
      </c>
      <c r="C16" s="1172" t="s">
        <v>2810</v>
      </c>
      <c r="D16" s="780"/>
      <c r="E16" s="780"/>
      <c r="F16" s="819" t="s">
        <v>1215</v>
      </c>
      <c r="G16" s="770"/>
      <c r="H16" s="898" t="s">
        <v>1860</v>
      </c>
      <c r="I16" s="1015">
        <v>481983.30800000002</v>
      </c>
      <c r="J16" s="899"/>
    </row>
    <row r="17" spans="1:10">
      <c r="A17" s="897">
        <f t="shared" si="0"/>
        <v>11</v>
      </c>
      <c r="B17" s="680" t="s">
        <v>2102</v>
      </c>
      <c r="C17" s="1172" t="s">
        <v>2810</v>
      </c>
      <c r="D17" s="780"/>
      <c r="E17" s="780"/>
      <c r="F17" s="819" t="s">
        <v>1215</v>
      </c>
      <c r="G17" s="770"/>
      <c r="H17" s="898" t="s">
        <v>1860</v>
      </c>
      <c r="I17" s="1015">
        <v>368823.53</v>
      </c>
      <c r="J17" s="899"/>
    </row>
    <row r="18" spans="1:10">
      <c r="A18" s="897">
        <f t="shared" si="0"/>
        <v>12</v>
      </c>
      <c r="B18" s="680" t="s">
        <v>2103</v>
      </c>
      <c r="C18" s="1172" t="s">
        <v>2810</v>
      </c>
      <c r="D18" s="780"/>
      <c r="E18" s="780"/>
      <c r="F18" s="819" t="s">
        <v>1215</v>
      </c>
      <c r="G18" s="770"/>
      <c r="H18" s="898" t="s">
        <v>1860</v>
      </c>
      <c r="I18" s="1015">
        <v>86218.656000000017</v>
      </c>
      <c r="J18" s="899"/>
    </row>
    <row r="19" spans="1:10">
      <c r="A19" s="897">
        <f t="shared" si="0"/>
        <v>13</v>
      </c>
      <c r="B19" s="680" t="s">
        <v>2104</v>
      </c>
      <c r="C19" s="1172" t="s">
        <v>2810</v>
      </c>
      <c r="D19" s="780"/>
      <c r="E19" s="780"/>
      <c r="F19" s="819" t="s">
        <v>1215</v>
      </c>
      <c r="G19" s="770"/>
      <c r="H19" s="898" t="s">
        <v>1860</v>
      </c>
      <c r="I19" s="1015">
        <v>342572.4</v>
      </c>
      <c r="J19" s="899"/>
    </row>
    <row r="20" spans="1:10">
      <c r="A20" s="897">
        <f t="shared" si="0"/>
        <v>14</v>
      </c>
      <c r="B20" s="680" t="s">
        <v>2105</v>
      </c>
      <c r="C20" s="1172" t="s">
        <v>2810</v>
      </c>
      <c r="D20" s="780"/>
      <c r="E20" s="780"/>
      <c r="F20" s="819" t="s">
        <v>1215</v>
      </c>
      <c r="G20" s="770"/>
      <c r="H20" s="898" t="s">
        <v>1860</v>
      </c>
      <c r="I20" s="1015">
        <v>369748</v>
      </c>
      <c r="J20" s="899"/>
    </row>
    <row r="21" spans="1:10">
      <c r="A21" s="897">
        <f t="shared" si="0"/>
        <v>15</v>
      </c>
      <c r="B21" s="680" t="s">
        <v>2106</v>
      </c>
      <c r="C21" s="1172" t="s">
        <v>2810</v>
      </c>
      <c r="D21" s="780"/>
      <c r="E21" s="780"/>
      <c r="F21" s="819" t="s">
        <v>1215</v>
      </c>
      <c r="G21" s="770"/>
      <c r="H21" s="898" t="s">
        <v>1860</v>
      </c>
      <c r="I21" s="1015">
        <v>109980</v>
      </c>
      <c r="J21" s="899"/>
    </row>
    <row r="22" spans="1:10">
      <c r="A22" s="897">
        <f t="shared" si="0"/>
        <v>16</v>
      </c>
      <c r="B22" s="680" t="s">
        <v>2107</v>
      </c>
      <c r="C22" s="1172" t="s">
        <v>2810</v>
      </c>
      <c r="D22" s="780"/>
      <c r="E22" s="780"/>
      <c r="F22" s="819" t="s">
        <v>1215</v>
      </c>
      <c r="G22" s="770"/>
      <c r="H22" s="898" t="s">
        <v>1860</v>
      </c>
      <c r="I22" s="1015">
        <v>239980</v>
      </c>
      <c r="J22" s="899"/>
    </row>
    <row r="23" spans="1:10">
      <c r="A23" s="897">
        <f t="shared" si="0"/>
        <v>17</v>
      </c>
      <c r="B23" s="680" t="s">
        <v>2108</v>
      </c>
      <c r="C23" s="1172" t="s">
        <v>2810</v>
      </c>
      <c r="D23" s="780"/>
      <c r="E23" s="780"/>
      <c r="F23" s="819" t="s">
        <v>1215</v>
      </c>
      <c r="G23" s="770"/>
      <c r="H23" s="898" t="s">
        <v>1860</v>
      </c>
      <c r="I23" s="1015">
        <v>167960</v>
      </c>
      <c r="J23" s="899"/>
    </row>
    <row r="24" spans="1:10">
      <c r="A24" s="897">
        <f t="shared" si="0"/>
        <v>18</v>
      </c>
      <c r="B24" s="680" t="s">
        <v>2109</v>
      </c>
      <c r="C24" s="1172" t="s">
        <v>2810</v>
      </c>
      <c r="D24" s="780"/>
      <c r="E24" s="780"/>
      <c r="F24" s="819" t="s">
        <v>1215</v>
      </c>
      <c r="G24" s="770"/>
      <c r="H24" s="898" t="s">
        <v>1860</v>
      </c>
      <c r="I24" s="1015">
        <v>91980</v>
      </c>
      <c r="J24" s="899"/>
    </row>
    <row r="25" spans="1:10">
      <c r="A25" s="897">
        <f t="shared" si="0"/>
        <v>19</v>
      </c>
      <c r="B25" s="680" t="s">
        <v>2110</v>
      </c>
      <c r="C25" s="1172" t="s">
        <v>2810</v>
      </c>
      <c r="D25" s="780"/>
      <c r="E25" s="780"/>
      <c r="F25" s="819" t="s">
        <v>1215</v>
      </c>
      <c r="G25" s="770"/>
      <c r="H25" s="898" t="s">
        <v>1860</v>
      </c>
      <c r="I25" s="1015">
        <v>103436</v>
      </c>
      <c r="J25" s="899"/>
    </row>
    <row r="26" spans="1:10">
      <c r="A26" s="897">
        <f t="shared" si="0"/>
        <v>20</v>
      </c>
      <c r="B26" s="680" t="s">
        <v>2111</v>
      </c>
      <c r="C26" s="1172" t="s">
        <v>2810</v>
      </c>
      <c r="D26" s="780"/>
      <c r="E26" s="780"/>
      <c r="F26" s="819" t="s">
        <v>1215</v>
      </c>
      <c r="G26" s="770"/>
      <c r="H26" s="898" t="s">
        <v>1860</v>
      </c>
      <c r="I26" s="1015">
        <v>59980</v>
      </c>
      <c r="J26" s="899"/>
    </row>
    <row r="27" spans="1:10">
      <c r="A27" s="897">
        <f t="shared" si="0"/>
        <v>21</v>
      </c>
      <c r="B27" s="680" t="s">
        <v>2112</v>
      </c>
      <c r="C27" s="1172" t="s">
        <v>2810</v>
      </c>
      <c r="D27" s="780"/>
      <c r="E27" s="780"/>
      <c r="F27" s="819" t="s">
        <v>1215</v>
      </c>
      <c r="G27" s="770"/>
      <c r="H27" s="898" t="s">
        <v>1860</v>
      </c>
      <c r="I27" s="1015">
        <v>269946</v>
      </c>
      <c r="J27" s="899"/>
    </row>
    <row r="28" spans="1:10">
      <c r="A28" s="897">
        <f t="shared" si="0"/>
        <v>22</v>
      </c>
      <c r="B28" s="680" t="s">
        <v>2113</v>
      </c>
      <c r="C28" s="1172" t="s">
        <v>2810</v>
      </c>
      <c r="D28" s="780"/>
      <c r="E28" s="780"/>
      <c r="F28" s="819" t="s">
        <v>1215</v>
      </c>
      <c r="G28" s="770"/>
      <c r="H28" s="898" t="s">
        <v>1860</v>
      </c>
      <c r="I28" s="1015">
        <v>50243.8</v>
      </c>
      <c r="J28" s="899"/>
    </row>
    <row r="29" spans="1:10">
      <c r="A29" s="897">
        <f t="shared" si="0"/>
        <v>23</v>
      </c>
      <c r="B29" s="680" t="s">
        <v>2114</v>
      </c>
      <c r="C29" s="1172" t="s">
        <v>2810</v>
      </c>
      <c r="D29" s="780"/>
      <c r="E29" s="780"/>
      <c r="F29" s="819" t="s">
        <v>1215</v>
      </c>
      <c r="G29" s="770"/>
      <c r="H29" s="898" t="s">
        <v>1860</v>
      </c>
      <c r="I29" s="1015">
        <v>95960</v>
      </c>
      <c r="J29" s="899"/>
    </row>
    <row r="30" spans="1:10">
      <c r="A30" s="897">
        <f t="shared" si="0"/>
        <v>24</v>
      </c>
      <c r="B30" s="680" t="s">
        <v>2115</v>
      </c>
      <c r="C30" s="1172" t="s">
        <v>2810</v>
      </c>
      <c r="D30" s="780"/>
      <c r="E30" s="780"/>
      <c r="F30" s="819" t="s">
        <v>1215</v>
      </c>
      <c r="G30" s="770"/>
      <c r="H30" s="898" t="s">
        <v>1860</v>
      </c>
      <c r="I30" s="1015">
        <v>494000</v>
      </c>
      <c r="J30" s="899"/>
    </row>
    <row r="31" spans="1:10">
      <c r="A31" s="897">
        <f t="shared" si="0"/>
        <v>25</v>
      </c>
      <c r="B31" s="680" t="s">
        <v>2116</v>
      </c>
      <c r="C31" s="1172" t="s">
        <v>2810</v>
      </c>
      <c r="D31" s="780"/>
      <c r="E31" s="780"/>
      <c r="F31" s="819" t="s">
        <v>1215</v>
      </c>
      <c r="G31" s="770"/>
      <c r="H31" s="898" t="s">
        <v>1860</v>
      </c>
      <c r="I31" s="1015">
        <v>72400</v>
      </c>
      <c r="J31" s="899"/>
    </row>
    <row r="32" spans="1:10">
      <c r="A32" s="897">
        <f t="shared" si="0"/>
        <v>26</v>
      </c>
      <c r="B32" s="680" t="s">
        <v>2117</v>
      </c>
      <c r="C32" s="1172" t="s">
        <v>2810</v>
      </c>
      <c r="D32" s="780"/>
      <c r="E32" s="780"/>
      <c r="F32" s="819" t="s">
        <v>1215</v>
      </c>
      <c r="G32" s="770"/>
      <c r="H32" s="898" t="s">
        <v>1860</v>
      </c>
      <c r="I32" s="1015">
        <v>91980</v>
      </c>
      <c r="J32" s="899"/>
    </row>
    <row r="33" spans="1:10">
      <c r="A33" s="897">
        <f t="shared" si="0"/>
        <v>27</v>
      </c>
      <c r="B33" s="680" t="s">
        <v>2118</v>
      </c>
      <c r="C33" s="1172" t="s">
        <v>2810</v>
      </c>
      <c r="D33" s="780"/>
      <c r="E33" s="780"/>
      <c r="F33" s="819" t="s">
        <v>1215</v>
      </c>
      <c r="G33" s="770"/>
      <c r="H33" s="898" t="s">
        <v>1860</v>
      </c>
      <c r="I33" s="1015">
        <v>88878</v>
      </c>
      <c r="J33" s="899"/>
    </row>
    <row r="34" spans="1:10">
      <c r="A34" s="897">
        <f t="shared" si="0"/>
        <v>28</v>
      </c>
      <c r="B34" s="680" t="s">
        <v>2119</v>
      </c>
      <c r="C34" s="1172" t="s">
        <v>2810</v>
      </c>
      <c r="D34" s="780"/>
      <c r="E34" s="780"/>
      <c r="F34" s="819" t="s">
        <v>1215</v>
      </c>
      <c r="G34" s="770"/>
      <c r="H34" s="898" t="s">
        <v>1860</v>
      </c>
      <c r="I34" s="1015">
        <v>210000.2</v>
      </c>
      <c r="J34" s="899"/>
    </row>
    <row r="35" spans="1:10">
      <c r="A35" s="897">
        <f t="shared" si="0"/>
        <v>29</v>
      </c>
      <c r="B35" s="680" t="s">
        <v>2120</v>
      </c>
      <c r="C35" s="1172" t="s">
        <v>2810</v>
      </c>
      <c r="D35" s="780"/>
      <c r="E35" s="780"/>
      <c r="F35" s="819" t="s">
        <v>1215</v>
      </c>
      <c r="G35" s="770"/>
      <c r="H35" s="898" t="s">
        <v>1860</v>
      </c>
      <c r="I35" s="1015">
        <v>248000</v>
      </c>
      <c r="J35" s="899"/>
    </row>
    <row r="36" spans="1:10">
      <c r="A36" s="897">
        <f t="shared" si="0"/>
        <v>30</v>
      </c>
      <c r="B36" s="680" t="s">
        <v>2121</v>
      </c>
      <c r="C36" s="1172" t="s">
        <v>2810</v>
      </c>
      <c r="D36" s="780"/>
      <c r="E36" s="780"/>
      <c r="F36" s="819" t="s">
        <v>1215</v>
      </c>
      <c r="G36" s="770"/>
      <c r="H36" s="898" t="s">
        <v>1860</v>
      </c>
      <c r="I36" s="1015">
        <v>210000.40000000002</v>
      </c>
      <c r="J36" s="899"/>
    </row>
    <row r="37" spans="1:10">
      <c r="A37" s="897">
        <f t="shared" si="0"/>
        <v>31</v>
      </c>
      <c r="B37" s="680" t="s">
        <v>2122</v>
      </c>
      <c r="C37" s="1172" t="s">
        <v>2810</v>
      </c>
      <c r="D37" s="780"/>
      <c r="E37" s="780"/>
      <c r="F37" s="819" t="s">
        <v>1215</v>
      </c>
      <c r="G37" s="770"/>
      <c r="H37" s="898" t="s">
        <v>1860</v>
      </c>
      <c r="I37" s="1015">
        <v>88400</v>
      </c>
      <c r="J37" s="899"/>
    </row>
    <row r="38" spans="1:10">
      <c r="A38" s="897">
        <f t="shared" si="0"/>
        <v>32</v>
      </c>
      <c r="B38" s="680" t="s">
        <v>2123</v>
      </c>
      <c r="C38" s="1172" t="s">
        <v>2810</v>
      </c>
      <c r="D38" s="780"/>
      <c r="E38" s="780"/>
      <c r="F38" s="819" t="s">
        <v>1215</v>
      </c>
      <c r="G38" s="770"/>
      <c r="H38" s="898" t="s">
        <v>1860</v>
      </c>
      <c r="I38" s="1015">
        <v>192000</v>
      </c>
      <c r="J38" s="899"/>
    </row>
    <row r="39" spans="1:10">
      <c r="A39" s="897">
        <f t="shared" si="0"/>
        <v>33</v>
      </c>
      <c r="B39" s="680" t="s">
        <v>2124</v>
      </c>
      <c r="C39" s="1172" t="s">
        <v>2810</v>
      </c>
      <c r="D39" s="780"/>
      <c r="E39" s="780"/>
      <c r="F39" s="819" t="s">
        <v>1215</v>
      </c>
      <c r="G39" s="770"/>
      <c r="H39" s="898" t="s">
        <v>1860</v>
      </c>
      <c r="I39" s="1015">
        <v>315780</v>
      </c>
      <c r="J39" s="899"/>
    </row>
    <row r="40" spans="1:10">
      <c r="A40" s="897">
        <f t="shared" si="0"/>
        <v>34</v>
      </c>
      <c r="B40" s="680" t="s">
        <v>2125</v>
      </c>
      <c r="C40" s="1172" t="s">
        <v>2810</v>
      </c>
      <c r="D40" s="780"/>
      <c r="E40" s="780"/>
      <c r="F40" s="819" t="s">
        <v>1215</v>
      </c>
      <c r="G40" s="770"/>
      <c r="H40" s="898" t="s">
        <v>1860</v>
      </c>
      <c r="I40" s="1015">
        <v>137780</v>
      </c>
      <c r="J40" s="899"/>
    </row>
    <row r="41" spans="1:10">
      <c r="A41" s="897">
        <f t="shared" si="0"/>
        <v>35</v>
      </c>
      <c r="B41" s="680" t="s">
        <v>2126</v>
      </c>
      <c r="C41" s="1172" t="s">
        <v>2810</v>
      </c>
      <c r="D41" s="780"/>
      <c r="E41" s="780"/>
      <c r="F41" s="819" t="s">
        <v>1215</v>
      </c>
      <c r="G41" s="770"/>
      <c r="H41" s="898" t="s">
        <v>1860</v>
      </c>
      <c r="I41" s="1015">
        <v>346698</v>
      </c>
      <c r="J41" s="899"/>
    </row>
    <row r="42" spans="1:10">
      <c r="A42" s="897">
        <f t="shared" si="0"/>
        <v>36</v>
      </c>
      <c r="B42" s="680" t="s">
        <v>2127</v>
      </c>
      <c r="C42" s="1172" t="s">
        <v>2810</v>
      </c>
      <c r="D42" s="780"/>
      <c r="E42" s="780"/>
      <c r="F42" s="819" t="s">
        <v>1215</v>
      </c>
      <c r="G42" s="770"/>
      <c r="H42" s="898" t="s">
        <v>1860</v>
      </c>
      <c r="I42" s="1015">
        <v>303200</v>
      </c>
      <c r="J42" s="899"/>
    </row>
    <row r="43" spans="1:10">
      <c r="A43" s="897">
        <f t="shared" si="0"/>
        <v>37</v>
      </c>
      <c r="B43" s="680" t="s">
        <v>2128</v>
      </c>
      <c r="C43" s="1172" t="s">
        <v>2810</v>
      </c>
      <c r="D43" s="780"/>
      <c r="E43" s="780"/>
      <c r="F43" s="819" t="s">
        <v>1215</v>
      </c>
      <c r="G43" s="770"/>
      <c r="H43" s="898" t="s">
        <v>1860</v>
      </c>
      <c r="I43" s="1015">
        <v>34000.200000000004</v>
      </c>
      <c r="J43" s="899"/>
    </row>
    <row r="44" spans="1:10">
      <c r="A44" s="897">
        <f t="shared" si="0"/>
        <v>38</v>
      </c>
      <c r="B44" s="680" t="s">
        <v>2129</v>
      </c>
      <c r="C44" s="1172" t="s">
        <v>2810</v>
      </c>
      <c r="D44" s="780"/>
      <c r="E44" s="780"/>
      <c r="F44" s="819" t="s">
        <v>1215</v>
      </c>
      <c r="G44" s="770"/>
      <c r="H44" s="898" t="s">
        <v>1860</v>
      </c>
      <c r="I44" s="1015">
        <v>162620.80000000002</v>
      </c>
      <c r="J44" s="899"/>
    </row>
    <row r="45" spans="1:10">
      <c r="A45" s="897">
        <f t="shared" si="0"/>
        <v>39</v>
      </c>
      <c r="B45" s="680" t="s">
        <v>2130</v>
      </c>
      <c r="C45" s="1172" t="s">
        <v>2810</v>
      </c>
      <c r="D45" s="780"/>
      <c r="E45" s="780"/>
      <c r="F45" s="819" t="s">
        <v>1215</v>
      </c>
      <c r="G45" s="770"/>
      <c r="H45" s="898" t="s">
        <v>1860</v>
      </c>
      <c r="I45" s="1015">
        <v>89980</v>
      </c>
      <c r="J45" s="899"/>
    </row>
    <row r="46" spans="1:10">
      <c r="A46" s="897">
        <f t="shared" si="0"/>
        <v>40</v>
      </c>
      <c r="B46" s="680" t="s">
        <v>2131</v>
      </c>
      <c r="C46" s="1172" t="s">
        <v>2810</v>
      </c>
      <c r="D46" s="780"/>
      <c r="E46" s="780"/>
      <c r="F46" s="819" t="s">
        <v>1215</v>
      </c>
      <c r="G46" s="770"/>
      <c r="H46" s="898" t="s">
        <v>1860</v>
      </c>
      <c r="I46" s="1015">
        <v>148000</v>
      </c>
      <c r="J46" s="899"/>
    </row>
    <row r="47" spans="1:10">
      <c r="A47" s="897">
        <f t="shared" si="0"/>
        <v>41</v>
      </c>
      <c r="B47" s="680" t="s">
        <v>1899</v>
      </c>
      <c r="C47" s="1172" t="s">
        <v>2810</v>
      </c>
      <c r="D47" s="780"/>
      <c r="E47" s="780"/>
      <c r="F47" s="819" t="s">
        <v>1215</v>
      </c>
      <c r="G47" s="770"/>
      <c r="H47" s="898" t="s">
        <v>1860</v>
      </c>
      <c r="I47" s="1015">
        <v>457856.4</v>
      </c>
      <c r="J47" s="899"/>
    </row>
    <row r="48" spans="1:10">
      <c r="A48" s="897">
        <f t="shared" si="0"/>
        <v>42</v>
      </c>
      <c r="B48" s="680" t="s">
        <v>2132</v>
      </c>
      <c r="C48" s="1172" t="s">
        <v>2810</v>
      </c>
      <c r="D48" s="780"/>
      <c r="E48" s="780"/>
      <c r="F48" s="819" t="s">
        <v>1215</v>
      </c>
      <c r="G48" s="770"/>
      <c r="H48" s="898" t="s">
        <v>1860</v>
      </c>
      <c r="I48" s="1015">
        <v>180000</v>
      </c>
      <c r="J48" s="899"/>
    </row>
    <row r="49" spans="1:10">
      <c r="A49" s="897">
        <f t="shared" si="0"/>
        <v>43</v>
      </c>
      <c r="B49" s="680" t="s">
        <v>2133</v>
      </c>
      <c r="C49" s="1172" t="s">
        <v>2810</v>
      </c>
      <c r="D49" s="780"/>
      <c r="E49" s="780"/>
      <c r="F49" s="819" t="s">
        <v>1215</v>
      </c>
      <c r="G49" s="770"/>
      <c r="H49" s="898" t="s">
        <v>1860</v>
      </c>
      <c r="I49" s="1015">
        <v>369747.80000000005</v>
      </c>
      <c r="J49" s="899"/>
    </row>
    <row r="50" spans="1:10">
      <c r="A50" s="897">
        <f t="shared" si="0"/>
        <v>44</v>
      </c>
      <c r="B50" s="680" t="s">
        <v>2134</v>
      </c>
      <c r="C50" s="1172" t="s">
        <v>2810</v>
      </c>
      <c r="D50" s="780"/>
      <c r="E50" s="780"/>
      <c r="F50" s="819" t="s">
        <v>1215</v>
      </c>
      <c r="G50" s="770"/>
      <c r="H50" s="898" t="s">
        <v>1860</v>
      </c>
      <c r="I50" s="1015">
        <v>109980</v>
      </c>
      <c r="J50" s="899"/>
    </row>
    <row r="51" spans="1:10">
      <c r="A51" s="897">
        <f t="shared" si="0"/>
        <v>45</v>
      </c>
      <c r="B51" s="680" t="s">
        <v>2135</v>
      </c>
      <c r="C51" s="1172" t="s">
        <v>2810</v>
      </c>
      <c r="D51" s="780"/>
      <c r="E51" s="780"/>
      <c r="F51" s="819" t="s">
        <v>1215</v>
      </c>
      <c r="G51" s="770"/>
      <c r="H51" s="898" t="s">
        <v>1860</v>
      </c>
      <c r="I51" s="1015">
        <v>45220</v>
      </c>
      <c r="J51" s="899"/>
    </row>
    <row r="52" spans="1:10">
      <c r="A52" s="897">
        <f t="shared" si="0"/>
        <v>46</v>
      </c>
      <c r="B52" s="680" t="s">
        <v>2136</v>
      </c>
      <c r="C52" s="1172" t="s">
        <v>2810</v>
      </c>
      <c r="D52" s="780"/>
      <c r="E52" s="780"/>
      <c r="F52" s="819" t="s">
        <v>1215</v>
      </c>
      <c r="G52" s="770"/>
      <c r="H52" s="898" t="s">
        <v>1860</v>
      </c>
      <c r="I52" s="1015">
        <v>82000</v>
      </c>
      <c r="J52" s="899"/>
    </row>
    <row r="53" spans="1:10">
      <c r="A53" s="897">
        <f t="shared" si="0"/>
        <v>47</v>
      </c>
      <c r="B53" s="680" t="s">
        <v>2137</v>
      </c>
      <c r="C53" s="1172" t="s">
        <v>2810</v>
      </c>
      <c r="D53" s="780"/>
      <c r="E53" s="780"/>
      <c r="F53" s="819" t="s">
        <v>1215</v>
      </c>
      <c r="G53" s="770"/>
      <c r="H53" s="898" t="s">
        <v>1860</v>
      </c>
      <c r="I53" s="1015">
        <v>274723.40000000002</v>
      </c>
      <c r="J53" s="899"/>
    </row>
    <row r="54" spans="1:10">
      <c r="A54" s="897">
        <f t="shared" si="0"/>
        <v>48</v>
      </c>
      <c r="B54" s="680" t="s">
        <v>2138</v>
      </c>
      <c r="C54" s="1172" t="s">
        <v>2810</v>
      </c>
      <c r="D54" s="780"/>
      <c r="E54" s="780"/>
      <c r="F54" s="819" t="s">
        <v>1215</v>
      </c>
      <c r="G54" s="770"/>
      <c r="H54" s="898" t="s">
        <v>1860</v>
      </c>
      <c r="I54" s="1015">
        <v>52760</v>
      </c>
      <c r="J54" s="899"/>
    </row>
    <row r="55" spans="1:10">
      <c r="A55" s="897">
        <f t="shared" si="0"/>
        <v>49</v>
      </c>
      <c r="B55" s="680" t="s">
        <v>2139</v>
      </c>
      <c r="C55" s="1172" t="s">
        <v>2810</v>
      </c>
      <c r="D55" s="780"/>
      <c r="E55" s="780"/>
      <c r="F55" s="819" t="s">
        <v>1215</v>
      </c>
      <c r="G55" s="770"/>
      <c r="H55" s="898" t="s">
        <v>1860</v>
      </c>
      <c r="I55" s="1015">
        <v>210000</v>
      </c>
      <c r="J55" s="899"/>
    </row>
    <row r="56" spans="1:10">
      <c r="A56" s="897">
        <f t="shared" si="0"/>
        <v>50</v>
      </c>
      <c r="B56" s="680" t="s">
        <v>2140</v>
      </c>
      <c r="C56" s="1172" t="s">
        <v>2810</v>
      </c>
      <c r="D56" s="780"/>
      <c r="E56" s="780"/>
      <c r="F56" s="819" t="s">
        <v>1215</v>
      </c>
      <c r="G56" s="770"/>
      <c r="H56" s="898" t="s">
        <v>1860</v>
      </c>
      <c r="I56" s="1015">
        <v>128000</v>
      </c>
      <c r="J56" s="899"/>
    </row>
    <row r="57" spans="1:10">
      <c r="A57" s="897">
        <f t="shared" si="0"/>
        <v>51</v>
      </c>
      <c r="B57" s="680" t="s">
        <v>2141</v>
      </c>
      <c r="C57" s="1172" t="s">
        <v>2810</v>
      </c>
      <c r="D57" s="780"/>
      <c r="E57" s="780"/>
      <c r="F57" s="819" t="s">
        <v>1215</v>
      </c>
      <c r="G57" s="770"/>
      <c r="H57" s="898" t="s">
        <v>1860</v>
      </c>
      <c r="I57" s="1015">
        <v>210000</v>
      </c>
      <c r="J57" s="899"/>
    </row>
    <row r="58" spans="1:10">
      <c r="A58" s="897">
        <f t="shared" si="0"/>
        <v>52</v>
      </c>
      <c r="B58" s="680" t="s">
        <v>2142</v>
      </c>
      <c r="C58" s="1172" t="s">
        <v>2810</v>
      </c>
      <c r="D58" s="780"/>
      <c r="E58" s="780"/>
      <c r="F58" s="819" t="s">
        <v>1215</v>
      </c>
      <c r="G58" s="770"/>
      <c r="H58" s="898" t="s">
        <v>1860</v>
      </c>
      <c r="I58" s="1015">
        <v>125973.8</v>
      </c>
      <c r="J58" s="899"/>
    </row>
    <row r="59" spans="1:10">
      <c r="A59" s="897">
        <f t="shared" si="0"/>
        <v>53</v>
      </c>
      <c r="B59" s="680" t="s">
        <v>2143</v>
      </c>
      <c r="C59" s="1172" t="s">
        <v>2810</v>
      </c>
      <c r="D59" s="780"/>
      <c r="E59" s="780"/>
      <c r="F59" s="819" t="s">
        <v>1215</v>
      </c>
      <c r="G59" s="770"/>
      <c r="H59" s="898" t="s">
        <v>1860</v>
      </c>
      <c r="I59" s="1015">
        <v>95000</v>
      </c>
      <c r="J59" s="899"/>
    </row>
    <row r="60" spans="1:10">
      <c r="A60" s="897">
        <f t="shared" si="0"/>
        <v>54</v>
      </c>
      <c r="B60" s="680" t="s">
        <v>2144</v>
      </c>
      <c r="C60" s="1172" t="s">
        <v>2810</v>
      </c>
      <c r="D60" s="780"/>
      <c r="E60" s="780"/>
      <c r="F60" s="819" t="s">
        <v>1215</v>
      </c>
      <c r="G60" s="770"/>
      <c r="H60" s="898" t="s">
        <v>1860</v>
      </c>
      <c r="I60" s="1015">
        <v>175244</v>
      </c>
      <c r="J60" s="899"/>
    </row>
    <row r="61" spans="1:10">
      <c r="A61" s="897">
        <f t="shared" si="0"/>
        <v>55</v>
      </c>
      <c r="B61" s="680" t="s">
        <v>2145</v>
      </c>
      <c r="C61" s="1172" t="s">
        <v>2810</v>
      </c>
      <c r="D61" s="780"/>
      <c r="E61" s="780"/>
      <c r="F61" s="819" t="s">
        <v>1215</v>
      </c>
      <c r="G61" s="770"/>
      <c r="H61" s="898" t="s">
        <v>1860</v>
      </c>
      <c r="I61" s="1015">
        <v>96172</v>
      </c>
      <c r="J61" s="899"/>
    </row>
    <row r="62" spans="1:10">
      <c r="A62" s="897">
        <f t="shared" si="0"/>
        <v>56</v>
      </c>
      <c r="B62" s="680" t="s">
        <v>2146</v>
      </c>
      <c r="C62" s="1172" t="s">
        <v>2810</v>
      </c>
      <c r="D62" s="780"/>
      <c r="E62" s="780"/>
      <c r="F62" s="819" t="s">
        <v>1215</v>
      </c>
      <c r="G62" s="770"/>
      <c r="H62" s="898" t="s">
        <v>1860</v>
      </c>
      <c r="I62" s="1015">
        <v>396940</v>
      </c>
      <c r="J62" s="899"/>
    </row>
    <row r="63" spans="1:10">
      <c r="A63" s="897">
        <f t="shared" si="0"/>
        <v>57</v>
      </c>
      <c r="B63" s="680" t="s">
        <v>2147</v>
      </c>
      <c r="C63" s="1172" t="s">
        <v>2810</v>
      </c>
      <c r="D63" s="780"/>
      <c r="E63" s="780"/>
      <c r="F63" s="819" t="s">
        <v>1215</v>
      </c>
      <c r="G63" s="770"/>
      <c r="H63" s="898" t="s">
        <v>1860</v>
      </c>
      <c r="I63" s="1015">
        <v>192000</v>
      </c>
      <c r="J63" s="899"/>
    </row>
    <row r="64" spans="1:10">
      <c r="A64" s="897">
        <f t="shared" si="0"/>
        <v>58</v>
      </c>
      <c r="B64" s="680" t="s">
        <v>2148</v>
      </c>
      <c r="C64" s="1172" t="s">
        <v>2810</v>
      </c>
      <c r="D64" s="780"/>
      <c r="E64" s="780"/>
      <c r="F64" s="819" t="s">
        <v>1215</v>
      </c>
      <c r="G64" s="770"/>
      <c r="H64" s="898" t="s">
        <v>1860</v>
      </c>
      <c r="I64" s="1015">
        <v>260000</v>
      </c>
      <c r="J64" s="899"/>
    </row>
    <row r="65" spans="1:10">
      <c r="A65" s="897">
        <f t="shared" si="0"/>
        <v>59</v>
      </c>
      <c r="B65" s="680" t="s">
        <v>2149</v>
      </c>
      <c r="C65" s="1172" t="s">
        <v>2810</v>
      </c>
      <c r="D65" s="780"/>
      <c r="E65" s="780"/>
      <c r="F65" s="819" t="s">
        <v>1215</v>
      </c>
      <c r="G65" s="770"/>
      <c r="H65" s="898" t="s">
        <v>1860</v>
      </c>
      <c r="I65" s="1015">
        <v>52000</v>
      </c>
      <c r="J65" s="899"/>
    </row>
    <row r="66" spans="1:10">
      <c r="A66" s="897">
        <f t="shared" si="0"/>
        <v>60</v>
      </c>
      <c r="B66" s="680" t="s">
        <v>2150</v>
      </c>
      <c r="C66" s="1172" t="s">
        <v>2810</v>
      </c>
      <c r="D66" s="780"/>
      <c r="E66" s="780"/>
      <c r="F66" s="819" t="s">
        <v>1215</v>
      </c>
      <c r="G66" s="770"/>
      <c r="H66" s="898" t="s">
        <v>1860</v>
      </c>
      <c r="I66" s="1015">
        <v>39000</v>
      </c>
      <c r="J66" s="899"/>
    </row>
    <row r="67" spans="1:10">
      <c r="A67" s="897">
        <f t="shared" si="0"/>
        <v>61</v>
      </c>
      <c r="B67" s="680" t="s">
        <v>2151</v>
      </c>
      <c r="C67" s="1172" t="s">
        <v>2810</v>
      </c>
      <c r="D67" s="780"/>
      <c r="E67" s="780"/>
      <c r="F67" s="819" t="s">
        <v>1215</v>
      </c>
      <c r="G67" s="770"/>
      <c r="H67" s="898" t="s">
        <v>1860</v>
      </c>
      <c r="I67" s="1015">
        <v>163126.20000000001</v>
      </c>
      <c r="J67" s="899"/>
    </row>
    <row r="68" spans="1:10">
      <c r="A68" s="897">
        <f t="shared" si="0"/>
        <v>62</v>
      </c>
      <c r="B68" s="680" t="s">
        <v>2152</v>
      </c>
      <c r="C68" s="1172" t="s">
        <v>2810</v>
      </c>
      <c r="D68" s="780"/>
      <c r="E68" s="780"/>
      <c r="F68" s="819" t="s">
        <v>1215</v>
      </c>
      <c r="G68" s="770"/>
      <c r="H68" s="898" t="s">
        <v>1860</v>
      </c>
      <c r="I68" s="1015">
        <v>46000</v>
      </c>
      <c r="J68" s="899"/>
    </row>
    <row r="69" spans="1:10">
      <c r="A69" s="897">
        <f t="shared" si="0"/>
        <v>63</v>
      </c>
      <c r="B69" s="680" t="s">
        <v>2153</v>
      </c>
      <c r="C69" s="1172" t="s">
        <v>2810</v>
      </c>
      <c r="D69" s="780"/>
      <c r="E69" s="780"/>
      <c r="F69" s="819" t="s">
        <v>1215</v>
      </c>
      <c r="G69" s="770"/>
      <c r="H69" s="898" t="s">
        <v>1860</v>
      </c>
      <c r="I69" s="1015">
        <v>374756.304</v>
      </c>
      <c r="J69" s="899"/>
    </row>
    <row r="70" spans="1:10">
      <c r="A70" s="897">
        <f t="shared" si="0"/>
        <v>64</v>
      </c>
      <c r="B70" s="680" t="s">
        <v>2154</v>
      </c>
      <c r="C70" s="1172" t="s">
        <v>2810</v>
      </c>
      <c r="D70" s="780"/>
      <c r="E70" s="780"/>
      <c r="F70" s="819" t="s">
        <v>1215</v>
      </c>
      <c r="G70" s="770"/>
      <c r="H70" s="898" t="s">
        <v>1860</v>
      </c>
      <c r="I70" s="1015">
        <v>83133.400000000009</v>
      </c>
      <c r="J70" s="899"/>
    </row>
    <row r="71" spans="1:10">
      <c r="A71" s="897">
        <f t="shared" si="0"/>
        <v>65</v>
      </c>
      <c r="B71" s="680" t="s">
        <v>2155</v>
      </c>
      <c r="C71" s="1172" t="s">
        <v>2810</v>
      </c>
      <c r="D71" s="780"/>
      <c r="E71" s="780"/>
      <c r="F71" s="819" t="s">
        <v>1215</v>
      </c>
      <c r="G71" s="770"/>
      <c r="H71" s="898" t="s">
        <v>1860</v>
      </c>
      <c r="I71" s="1015">
        <v>313980</v>
      </c>
      <c r="J71" s="899"/>
    </row>
    <row r="72" spans="1:10">
      <c r="A72" s="897">
        <f t="shared" si="0"/>
        <v>66</v>
      </c>
      <c r="B72" s="680" t="s">
        <v>2156</v>
      </c>
      <c r="C72" s="1172" t="s">
        <v>2810</v>
      </c>
      <c r="D72" s="780"/>
      <c r="E72" s="780"/>
      <c r="F72" s="819" t="s">
        <v>1215</v>
      </c>
      <c r="G72" s="770"/>
      <c r="H72" s="898" t="s">
        <v>1860</v>
      </c>
      <c r="I72" s="1015">
        <v>114359.988</v>
      </c>
      <c r="J72" s="899"/>
    </row>
    <row r="73" spans="1:10">
      <c r="A73" s="897">
        <f t="shared" ref="A73:A136" si="1">+A72+1</f>
        <v>67</v>
      </c>
      <c r="B73" s="680" t="s">
        <v>2157</v>
      </c>
      <c r="C73" s="1172" t="s">
        <v>2810</v>
      </c>
      <c r="D73" s="780"/>
      <c r="E73" s="780"/>
      <c r="F73" s="819" t="s">
        <v>1215</v>
      </c>
      <c r="G73" s="770"/>
      <c r="H73" s="898" t="s">
        <v>1860</v>
      </c>
      <c r="I73" s="1015">
        <v>102159.40000000001</v>
      </c>
      <c r="J73" s="899"/>
    </row>
    <row r="74" spans="1:10">
      <c r="A74" s="897">
        <f t="shared" si="1"/>
        <v>68</v>
      </c>
      <c r="B74" s="680" t="s">
        <v>2158</v>
      </c>
      <c r="C74" s="1172" t="s">
        <v>2810</v>
      </c>
      <c r="D74" s="780"/>
      <c r="E74" s="780"/>
      <c r="F74" s="819" t="s">
        <v>1215</v>
      </c>
      <c r="G74" s="770"/>
      <c r="H74" s="898" t="s">
        <v>1860</v>
      </c>
      <c r="I74" s="1015">
        <v>66000</v>
      </c>
      <c r="J74" s="899"/>
    </row>
    <row r="75" spans="1:10">
      <c r="A75" s="897">
        <f t="shared" si="1"/>
        <v>69</v>
      </c>
      <c r="B75" s="680" t="s">
        <v>2159</v>
      </c>
      <c r="C75" s="1172" t="s">
        <v>2810</v>
      </c>
      <c r="D75" s="780"/>
      <c r="E75" s="780"/>
      <c r="F75" s="819" t="s">
        <v>1215</v>
      </c>
      <c r="G75" s="770"/>
      <c r="H75" s="898" t="s">
        <v>1860</v>
      </c>
      <c r="I75" s="1015">
        <v>230000</v>
      </c>
      <c r="J75" s="899"/>
    </row>
    <row r="76" spans="1:10">
      <c r="A76" s="897">
        <f t="shared" si="1"/>
        <v>70</v>
      </c>
      <c r="B76" s="680" t="s">
        <v>2160</v>
      </c>
      <c r="C76" s="1172" t="s">
        <v>2810</v>
      </c>
      <c r="D76" s="780"/>
      <c r="E76" s="780"/>
      <c r="F76" s="819" t="s">
        <v>1215</v>
      </c>
      <c r="G76" s="770"/>
      <c r="H76" s="898" t="s">
        <v>1860</v>
      </c>
      <c r="I76" s="1015">
        <v>144000</v>
      </c>
      <c r="J76" s="899"/>
    </row>
    <row r="77" spans="1:10">
      <c r="A77" s="897">
        <f t="shared" si="1"/>
        <v>71</v>
      </c>
      <c r="B77" s="680" t="s">
        <v>2161</v>
      </c>
      <c r="C77" s="1172" t="s">
        <v>2810</v>
      </c>
      <c r="D77" s="780"/>
      <c r="E77" s="780"/>
      <c r="F77" s="819" t="s">
        <v>1215</v>
      </c>
      <c r="G77" s="770"/>
      <c r="H77" s="898" t="s">
        <v>1860</v>
      </c>
      <c r="I77" s="1015">
        <v>209000</v>
      </c>
      <c r="J77" s="899"/>
    </row>
    <row r="78" spans="1:10">
      <c r="A78" s="897">
        <f t="shared" si="1"/>
        <v>72</v>
      </c>
      <c r="B78" s="680" t="s">
        <v>1900</v>
      </c>
      <c r="C78" s="1172" t="s">
        <v>2810</v>
      </c>
      <c r="D78" s="780"/>
      <c r="E78" s="780"/>
      <c r="F78" s="819" t="s">
        <v>1215</v>
      </c>
      <c r="G78" s="770"/>
      <c r="H78" s="898" t="s">
        <v>1860</v>
      </c>
      <c r="I78" s="1015">
        <v>5025011.72</v>
      </c>
      <c r="J78" s="899"/>
    </row>
    <row r="79" spans="1:10">
      <c r="A79" s="897">
        <f t="shared" si="1"/>
        <v>73</v>
      </c>
      <c r="B79" s="680" t="s">
        <v>1901</v>
      </c>
      <c r="C79" s="1172" t="s">
        <v>2810</v>
      </c>
      <c r="D79" s="780"/>
      <c r="E79" s="780"/>
      <c r="F79" s="819" t="s">
        <v>1215</v>
      </c>
      <c r="G79" s="770"/>
      <c r="H79" s="898" t="s">
        <v>1860</v>
      </c>
      <c r="I79" s="1015">
        <v>4552400</v>
      </c>
      <c r="J79" s="899"/>
    </row>
    <row r="80" spans="1:10">
      <c r="A80" s="897">
        <f t="shared" si="1"/>
        <v>74</v>
      </c>
      <c r="B80" s="680" t="s">
        <v>1902</v>
      </c>
      <c r="C80" s="1172" t="s">
        <v>2810</v>
      </c>
      <c r="D80" s="780"/>
      <c r="E80" s="780"/>
      <c r="F80" s="819" t="s">
        <v>1215</v>
      </c>
      <c r="G80" s="770"/>
      <c r="H80" s="898" t="s">
        <v>1860</v>
      </c>
      <c r="I80" s="1015">
        <v>8009296.4800000004</v>
      </c>
      <c r="J80" s="899"/>
    </row>
    <row r="81" spans="1:10">
      <c r="A81" s="897">
        <f t="shared" si="1"/>
        <v>75</v>
      </c>
      <c r="B81" s="680" t="s">
        <v>1903</v>
      </c>
      <c r="C81" s="1172" t="s">
        <v>2810</v>
      </c>
      <c r="D81" s="780"/>
      <c r="E81" s="780"/>
      <c r="F81" s="819" t="s">
        <v>1215</v>
      </c>
      <c r="G81" s="770"/>
      <c r="H81" s="898" t="s">
        <v>1860</v>
      </c>
      <c r="I81" s="1015">
        <v>2781599.7719999999</v>
      </c>
      <c r="J81" s="899"/>
    </row>
    <row r="82" spans="1:10">
      <c r="A82" s="897">
        <f t="shared" si="1"/>
        <v>76</v>
      </c>
      <c r="B82" s="680" t="s">
        <v>1904</v>
      </c>
      <c r="C82" s="1172" t="s">
        <v>2810</v>
      </c>
      <c r="D82" s="780"/>
      <c r="E82" s="780"/>
      <c r="F82" s="819" t="s">
        <v>1215</v>
      </c>
      <c r="G82" s="770"/>
      <c r="H82" s="898" t="s">
        <v>1860</v>
      </c>
      <c r="I82" s="1015">
        <v>4613198.7916000001</v>
      </c>
      <c r="J82" s="899"/>
    </row>
    <row r="83" spans="1:10">
      <c r="A83" s="897">
        <f t="shared" si="1"/>
        <v>77</v>
      </c>
      <c r="B83" s="680" t="s">
        <v>1905</v>
      </c>
      <c r="C83" s="1172" t="s">
        <v>2810</v>
      </c>
      <c r="D83" s="780"/>
      <c r="E83" s="780"/>
      <c r="F83" s="819" t="s">
        <v>1215</v>
      </c>
      <c r="G83" s="770"/>
      <c r="H83" s="898" t="s">
        <v>1860</v>
      </c>
      <c r="I83" s="1015">
        <v>9649720.9955999982</v>
      </c>
      <c r="J83" s="899"/>
    </row>
    <row r="84" spans="1:10">
      <c r="A84" s="897">
        <f t="shared" si="1"/>
        <v>78</v>
      </c>
      <c r="B84" s="680" t="s">
        <v>1906</v>
      </c>
      <c r="C84" s="1172" t="s">
        <v>2810</v>
      </c>
      <c r="D84" s="780"/>
      <c r="E84" s="780"/>
      <c r="F84" s="819" t="s">
        <v>1215</v>
      </c>
      <c r="G84" s="770"/>
      <c r="H84" s="898" t="s">
        <v>1860</v>
      </c>
      <c r="I84" s="1015">
        <v>11361999.809999999</v>
      </c>
      <c r="J84" s="899"/>
    </row>
    <row r="85" spans="1:10">
      <c r="A85" s="897">
        <f t="shared" si="1"/>
        <v>79</v>
      </c>
      <c r="B85" s="680" t="s">
        <v>1907</v>
      </c>
      <c r="C85" s="1172" t="s">
        <v>2810</v>
      </c>
      <c r="D85" s="780"/>
      <c r="E85" s="780"/>
      <c r="F85" s="819" t="s">
        <v>1215</v>
      </c>
      <c r="G85" s="770"/>
      <c r="H85" s="898" t="s">
        <v>1860</v>
      </c>
      <c r="I85" s="1015">
        <v>39491488.366666667</v>
      </c>
      <c r="J85" s="899"/>
    </row>
    <row r="86" spans="1:10">
      <c r="A86" s="897">
        <f t="shared" si="1"/>
        <v>80</v>
      </c>
      <c r="B86" s="680" t="s">
        <v>1908</v>
      </c>
      <c r="C86" s="1172" t="s">
        <v>2810</v>
      </c>
      <c r="D86" s="780"/>
      <c r="E86" s="780"/>
      <c r="F86" s="819" t="s">
        <v>1215</v>
      </c>
      <c r="G86" s="770"/>
      <c r="H86" s="898" t="s">
        <v>1860</v>
      </c>
      <c r="I86" s="1015">
        <v>14965333.018999999</v>
      </c>
      <c r="J86" s="899"/>
    </row>
    <row r="87" spans="1:10">
      <c r="A87" s="897">
        <f t="shared" si="1"/>
        <v>81</v>
      </c>
      <c r="B87" s="680" t="s">
        <v>1908</v>
      </c>
      <c r="C87" s="1172" t="s">
        <v>2810</v>
      </c>
      <c r="D87" s="780"/>
      <c r="E87" s="780"/>
      <c r="F87" s="819" t="s">
        <v>1215</v>
      </c>
      <c r="G87" s="770"/>
      <c r="H87" s="898" t="s">
        <v>1860</v>
      </c>
      <c r="I87" s="1015">
        <v>14965333.018999999</v>
      </c>
      <c r="J87" s="899"/>
    </row>
    <row r="88" spans="1:10">
      <c r="A88" s="897">
        <f t="shared" si="1"/>
        <v>82</v>
      </c>
      <c r="B88" s="680" t="s">
        <v>1908</v>
      </c>
      <c r="C88" s="1172" t="s">
        <v>2810</v>
      </c>
      <c r="D88" s="780"/>
      <c r="E88" s="780"/>
      <c r="F88" s="819" t="s">
        <v>1215</v>
      </c>
      <c r="G88" s="770"/>
      <c r="H88" s="898" t="s">
        <v>1860</v>
      </c>
      <c r="I88" s="1015">
        <v>14965333.018999999</v>
      </c>
      <c r="J88" s="899"/>
    </row>
    <row r="89" spans="1:10">
      <c r="A89" s="897">
        <f t="shared" si="1"/>
        <v>83</v>
      </c>
      <c r="B89" s="680" t="s">
        <v>1909</v>
      </c>
      <c r="C89" s="1172" t="s">
        <v>2810</v>
      </c>
      <c r="D89" s="780"/>
      <c r="E89" s="780"/>
      <c r="F89" s="819" t="s">
        <v>1215</v>
      </c>
      <c r="G89" s="770"/>
      <c r="H89" s="898" t="s">
        <v>1860</v>
      </c>
      <c r="I89" s="1015">
        <v>3536096.3446666677</v>
      </c>
      <c r="J89" s="899"/>
    </row>
    <row r="90" spans="1:10">
      <c r="A90" s="897">
        <f t="shared" si="1"/>
        <v>84</v>
      </c>
      <c r="B90" s="680" t="s">
        <v>1910</v>
      </c>
      <c r="C90" s="1172" t="s">
        <v>2810</v>
      </c>
      <c r="D90" s="780"/>
      <c r="E90" s="780"/>
      <c r="F90" s="819" t="s">
        <v>1215</v>
      </c>
      <c r="G90" s="770"/>
      <c r="H90" s="898" t="s">
        <v>1860</v>
      </c>
      <c r="I90" s="1015">
        <v>3619050.2530000005</v>
      </c>
      <c r="J90" s="899"/>
    </row>
    <row r="91" spans="1:10">
      <c r="A91" s="897">
        <f t="shared" si="1"/>
        <v>85</v>
      </c>
      <c r="B91" s="680" t="s">
        <v>1911</v>
      </c>
      <c r="C91" s="1172" t="s">
        <v>2810</v>
      </c>
      <c r="D91" s="780"/>
      <c r="E91" s="780"/>
      <c r="F91" s="819" t="s">
        <v>1215</v>
      </c>
      <c r="G91" s="770"/>
      <c r="H91" s="898" t="s">
        <v>1860</v>
      </c>
      <c r="I91" s="1015">
        <v>4216666.682</v>
      </c>
      <c r="J91" s="899"/>
    </row>
    <row r="92" spans="1:10">
      <c r="A92" s="897">
        <f t="shared" si="1"/>
        <v>86</v>
      </c>
      <c r="B92" s="680" t="s">
        <v>1912</v>
      </c>
      <c r="C92" s="1172" t="s">
        <v>2810</v>
      </c>
      <c r="D92" s="780"/>
      <c r="E92" s="780"/>
      <c r="F92" s="819" t="s">
        <v>1215</v>
      </c>
      <c r="G92" s="770"/>
      <c r="H92" s="898" t="s">
        <v>1860</v>
      </c>
      <c r="I92" s="1015">
        <v>16011833.18</v>
      </c>
      <c r="J92" s="899"/>
    </row>
    <row r="93" spans="1:10">
      <c r="A93" s="897">
        <f t="shared" si="1"/>
        <v>87</v>
      </c>
      <c r="B93" s="680" t="s">
        <v>1913</v>
      </c>
      <c r="C93" s="1172" t="s">
        <v>2810</v>
      </c>
      <c r="D93" s="780"/>
      <c r="E93" s="780"/>
      <c r="F93" s="819" t="s">
        <v>1215</v>
      </c>
      <c r="G93" s="770"/>
      <c r="H93" s="898" t="s">
        <v>1860</v>
      </c>
      <c r="I93" s="1015">
        <v>70323645.100000009</v>
      </c>
      <c r="J93" s="899"/>
    </row>
    <row r="94" spans="1:10">
      <c r="A94" s="897">
        <f t="shared" si="1"/>
        <v>88</v>
      </c>
      <c r="B94" s="680" t="s">
        <v>1914</v>
      </c>
      <c r="C94" s="1172" t="s">
        <v>2810</v>
      </c>
      <c r="D94" s="780"/>
      <c r="E94" s="780"/>
      <c r="F94" s="819" t="s">
        <v>1215</v>
      </c>
      <c r="G94" s="770"/>
      <c r="H94" s="898" t="s">
        <v>1860</v>
      </c>
      <c r="I94" s="1015">
        <v>12450675</v>
      </c>
      <c r="J94" s="899"/>
    </row>
    <row r="95" spans="1:10">
      <c r="A95" s="897">
        <f t="shared" si="1"/>
        <v>89</v>
      </c>
      <c r="B95" s="680" t="s">
        <v>1915</v>
      </c>
      <c r="C95" s="1172" t="s">
        <v>2810</v>
      </c>
      <c r="D95" s="780"/>
      <c r="E95" s="780"/>
      <c r="F95" s="819" t="s">
        <v>1215</v>
      </c>
      <c r="G95" s="770"/>
      <c r="H95" s="898" t="s">
        <v>1860</v>
      </c>
      <c r="I95" s="1015">
        <v>23985000</v>
      </c>
      <c r="J95" s="899"/>
    </row>
    <row r="96" spans="1:10">
      <c r="A96" s="897">
        <f t="shared" si="1"/>
        <v>90</v>
      </c>
      <c r="B96" s="680" t="s">
        <v>1916</v>
      </c>
      <c r="C96" s="1172" t="s">
        <v>2810</v>
      </c>
      <c r="D96" s="780"/>
      <c r="E96" s="780"/>
      <c r="F96" s="819" t="s">
        <v>1215</v>
      </c>
      <c r="G96" s="770"/>
      <c r="H96" s="898" t="s">
        <v>1860</v>
      </c>
      <c r="I96" s="1015">
        <v>9125760</v>
      </c>
      <c r="J96" s="899"/>
    </row>
    <row r="97" spans="1:10">
      <c r="A97" s="897">
        <f t="shared" si="1"/>
        <v>91</v>
      </c>
      <c r="B97" s="680" t="s">
        <v>1917</v>
      </c>
      <c r="C97" s="1172" t="s">
        <v>2810</v>
      </c>
      <c r="D97" s="780"/>
      <c r="E97" s="780"/>
      <c r="F97" s="819" t="s">
        <v>1215</v>
      </c>
      <c r="G97" s="770"/>
      <c r="H97" s="898" t="s">
        <v>1860</v>
      </c>
      <c r="I97" s="1015">
        <v>4527600</v>
      </c>
      <c r="J97" s="899"/>
    </row>
    <row r="98" spans="1:10">
      <c r="A98" s="897">
        <f t="shared" si="1"/>
        <v>92</v>
      </c>
      <c r="B98" s="680" t="s">
        <v>1918</v>
      </c>
      <c r="C98" s="1172" t="s">
        <v>2810</v>
      </c>
      <c r="D98" s="780"/>
      <c r="E98" s="780"/>
      <c r="F98" s="819" t="s">
        <v>1215</v>
      </c>
      <c r="G98" s="770"/>
      <c r="H98" s="898" t="s">
        <v>1860</v>
      </c>
      <c r="I98" s="1015">
        <v>10466400</v>
      </c>
      <c r="J98" s="899"/>
    </row>
    <row r="99" spans="1:10">
      <c r="A99" s="897">
        <f t="shared" si="1"/>
        <v>93</v>
      </c>
      <c r="B99" s="680" t="s">
        <v>1919</v>
      </c>
      <c r="C99" s="1172" t="s">
        <v>2810</v>
      </c>
      <c r="D99" s="780"/>
      <c r="E99" s="780"/>
      <c r="F99" s="819" t="s">
        <v>1215</v>
      </c>
      <c r="G99" s="770"/>
      <c r="H99" s="898" t="s">
        <v>1860</v>
      </c>
      <c r="I99" s="1015">
        <v>5625984</v>
      </c>
      <c r="J99" s="899"/>
    </row>
    <row r="100" spans="1:10">
      <c r="A100" s="897">
        <f t="shared" si="1"/>
        <v>94</v>
      </c>
      <c r="B100" s="680" t="s">
        <v>1920</v>
      </c>
      <c r="C100" s="1172" t="s">
        <v>2810</v>
      </c>
      <c r="D100" s="780"/>
      <c r="E100" s="780"/>
      <c r="F100" s="819" t="s">
        <v>1215</v>
      </c>
      <c r="G100" s="770"/>
      <c r="H100" s="898" t="s">
        <v>1860</v>
      </c>
      <c r="I100" s="1015">
        <v>6903166.666666667</v>
      </c>
      <c r="J100" s="899"/>
    </row>
    <row r="101" spans="1:10">
      <c r="A101" s="897">
        <f t="shared" si="1"/>
        <v>95</v>
      </c>
      <c r="B101" s="680" t="s">
        <v>1921</v>
      </c>
      <c r="C101" s="1172" t="s">
        <v>2810</v>
      </c>
      <c r="D101" s="780"/>
      <c r="E101" s="780"/>
      <c r="F101" s="819" t="s">
        <v>1215</v>
      </c>
      <c r="G101" s="770"/>
      <c r="H101" s="898" t="s">
        <v>1860</v>
      </c>
      <c r="I101" s="1015">
        <v>14183192.600416664</v>
      </c>
      <c r="J101" s="899"/>
    </row>
    <row r="102" spans="1:10">
      <c r="A102" s="897">
        <f t="shared" si="1"/>
        <v>96</v>
      </c>
      <c r="B102" s="680" t="s">
        <v>1922</v>
      </c>
      <c r="C102" s="1172" t="s">
        <v>2810</v>
      </c>
      <c r="D102" s="780"/>
      <c r="E102" s="780"/>
      <c r="F102" s="819" t="s">
        <v>1215</v>
      </c>
      <c r="G102" s="770"/>
      <c r="H102" s="898" t="s">
        <v>1860</v>
      </c>
      <c r="I102" s="1015">
        <v>2230728.3029999998</v>
      </c>
      <c r="J102" s="899"/>
    </row>
    <row r="103" spans="1:10">
      <c r="A103" s="897">
        <f t="shared" si="1"/>
        <v>97</v>
      </c>
      <c r="B103" s="680" t="s">
        <v>1923</v>
      </c>
      <c r="C103" s="1172" t="s">
        <v>2810</v>
      </c>
      <c r="D103" s="780"/>
      <c r="E103" s="780"/>
      <c r="F103" s="819" t="s">
        <v>1215</v>
      </c>
      <c r="G103" s="770"/>
      <c r="H103" s="898" t="s">
        <v>1860</v>
      </c>
      <c r="I103" s="1015">
        <v>2444400.8483999996</v>
      </c>
      <c r="J103" s="899"/>
    </row>
    <row r="104" spans="1:10">
      <c r="A104" s="897">
        <f t="shared" si="1"/>
        <v>98</v>
      </c>
      <c r="B104" s="680" t="s">
        <v>1924</v>
      </c>
      <c r="C104" s="1172" t="s">
        <v>2810</v>
      </c>
      <c r="D104" s="780"/>
      <c r="E104" s="780"/>
      <c r="F104" s="819" t="s">
        <v>1215</v>
      </c>
      <c r="G104" s="770"/>
      <c r="H104" s="898" t="s">
        <v>1860</v>
      </c>
      <c r="I104" s="1015">
        <v>16792941.48</v>
      </c>
      <c r="J104" s="899"/>
    </row>
    <row r="105" spans="1:10">
      <c r="A105" s="897">
        <f t="shared" si="1"/>
        <v>99</v>
      </c>
      <c r="B105" s="680" t="s">
        <v>1925</v>
      </c>
      <c r="C105" s="1172" t="s">
        <v>2810</v>
      </c>
      <c r="D105" s="780"/>
      <c r="E105" s="780"/>
      <c r="F105" s="819" t="s">
        <v>1215</v>
      </c>
      <c r="G105" s="770"/>
      <c r="H105" s="898" t="s">
        <v>1860</v>
      </c>
      <c r="I105" s="1015">
        <v>5364141.72</v>
      </c>
      <c r="J105" s="899"/>
    </row>
    <row r="106" spans="1:10">
      <c r="A106" s="897">
        <f t="shared" si="1"/>
        <v>100</v>
      </c>
      <c r="B106" s="680" t="s">
        <v>1926</v>
      </c>
      <c r="C106" s="1172" t="s">
        <v>2810</v>
      </c>
      <c r="D106" s="780"/>
      <c r="E106" s="780"/>
      <c r="F106" s="819" t="s">
        <v>1215</v>
      </c>
      <c r="G106" s="770"/>
      <c r="H106" s="898" t="s">
        <v>1860</v>
      </c>
      <c r="I106" s="1015">
        <v>4443606.8459999999</v>
      </c>
      <c r="J106" s="899"/>
    </row>
    <row r="107" spans="1:10">
      <c r="A107" s="897">
        <f t="shared" si="1"/>
        <v>101</v>
      </c>
      <c r="B107" s="680" t="s">
        <v>1927</v>
      </c>
      <c r="C107" s="1172" t="s">
        <v>2810</v>
      </c>
      <c r="D107" s="780"/>
      <c r="E107" s="780"/>
      <c r="F107" s="819" t="s">
        <v>1215</v>
      </c>
      <c r="G107" s="770"/>
      <c r="H107" s="898" t="s">
        <v>1860</v>
      </c>
      <c r="I107" s="1015">
        <v>8300119.8000000007</v>
      </c>
      <c r="J107" s="899"/>
    </row>
    <row r="108" spans="1:10">
      <c r="A108" s="897">
        <f t="shared" si="1"/>
        <v>102</v>
      </c>
      <c r="B108" s="680" t="s">
        <v>1928</v>
      </c>
      <c r="C108" s="1172" t="s">
        <v>2810</v>
      </c>
      <c r="D108" s="780"/>
      <c r="E108" s="780"/>
      <c r="F108" s="819" t="s">
        <v>1215</v>
      </c>
      <c r="G108" s="770"/>
      <c r="H108" s="898" t="s">
        <v>1860</v>
      </c>
      <c r="I108" s="1015">
        <v>10795058.4</v>
      </c>
      <c r="J108" s="899"/>
    </row>
    <row r="109" spans="1:10">
      <c r="A109" s="897">
        <f t="shared" si="1"/>
        <v>103</v>
      </c>
      <c r="B109" s="680" t="s">
        <v>1929</v>
      </c>
      <c r="C109" s="1172" t="s">
        <v>2810</v>
      </c>
      <c r="D109" s="780"/>
      <c r="E109" s="780"/>
      <c r="F109" s="819" t="s">
        <v>1215</v>
      </c>
      <c r="G109" s="770"/>
      <c r="H109" s="898" t="s">
        <v>1860</v>
      </c>
      <c r="I109" s="1015">
        <v>44047059</v>
      </c>
      <c r="J109" s="899"/>
    </row>
    <row r="110" spans="1:10">
      <c r="A110" s="897">
        <f t="shared" si="1"/>
        <v>104</v>
      </c>
      <c r="B110" s="680" t="s">
        <v>1930</v>
      </c>
      <c r="C110" s="1172" t="s">
        <v>2810</v>
      </c>
      <c r="D110" s="780"/>
      <c r="E110" s="780"/>
      <c r="F110" s="819" t="s">
        <v>1215</v>
      </c>
      <c r="G110" s="770"/>
      <c r="H110" s="898" t="s">
        <v>1860</v>
      </c>
      <c r="I110" s="1015">
        <v>15626110.080000002</v>
      </c>
      <c r="J110" s="899"/>
    </row>
    <row r="111" spans="1:10">
      <c r="A111" s="897">
        <f t="shared" si="1"/>
        <v>105</v>
      </c>
      <c r="B111" s="680" t="s">
        <v>1931</v>
      </c>
      <c r="C111" s="1172" t="s">
        <v>2810</v>
      </c>
      <c r="D111" s="780"/>
      <c r="E111" s="780"/>
      <c r="F111" s="819" t="s">
        <v>1215</v>
      </c>
      <c r="G111" s="770"/>
      <c r="H111" s="898" t="s">
        <v>1860</v>
      </c>
      <c r="I111" s="1015">
        <v>6558497.4588000011</v>
      </c>
      <c r="J111" s="899"/>
    </row>
    <row r="112" spans="1:10">
      <c r="A112" s="897">
        <f t="shared" si="1"/>
        <v>106</v>
      </c>
      <c r="B112" s="680" t="s">
        <v>1932</v>
      </c>
      <c r="C112" s="1172" t="s">
        <v>2810</v>
      </c>
      <c r="D112" s="780"/>
      <c r="E112" s="780"/>
      <c r="F112" s="819" t="s">
        <v>1215</v>
      </c>
      <c r="G112" s="770"/>
      <c r="H112" s="898" t="s">
        <v>1860</v>
      </c>
      <c r="I112" s="1015">
        <v>14941176.619999999</v>
      </c>
      <c r="J112" s="899"/>
    </row>
    <row r="113" spans="1:10">
      <c r="A113" s="897">
        <f t="shared" si="1"/>
        <v>107</v>
      </c>
      <c r="B113" s="680" t="s">
        <v>1932</v>
      </c>
      <c r="C113" s="1172" t="s">
        <v>2810</v>
      </c>
      <c r="D113" s="780"/>
      <c r="E113" s="780"/>
      <c r="F113" s="819" t="s">
        <v>1215</v>
      </c>
      <c r="G113" s="770"/>
      <c r="H113" s="898" t="s">
        <v>1860</v>
      </c>
      <c r="I113" s="1015">
        <v>14941176.619999999</v>
      </c>
      <c r="J113" s="899"/>
    </row>
    <row r="114" spans="1:10">
      <c r="A114" s="897">
        <f t="shared" si="1"/>
        <v>108</v>
      </c>
      <c r="B114" s="680" t="s">
        <v>1933</v>
      </c>
      <c r="C114" s="1172" t="s">
        <v>2810</v>
      </c>
      <c r="D114" s="780"/>
      <c r="E114" s="780"/>
      <c r="F114" s="819" t="s">
        <v>1215</v>
      </c>
      <c r="G114" s="770"/>
      <c r="H114" s="898" t="s">
        <v>1860</v>
      </c>
      <c r="I114" s="1015">
        <v>1433784.2799999998</v>
      </c>
      <c r="J114" s="899"/>
    </row>
    <row r="115" spans="1:10">
      <c r="A115" s="897">
        <f t="shared" si="1"/>
        <v>109</v>
      </c>
      <c r="B115" s="680" t="s">
        <v>1934</v>
      </c>
      <c r="C115" s="1172" t="s">
        <v>2810</v>
      </c>
      <c r="D115" s="780"/>
      <c r="E115" s="780"/>
      <c r="F115" s="819" t="s">
        <v>1215</v>
      </c>
      <c r="G115" s="770"/>
      <c r="H115" s="898" t="s">
        <v>1860</v>
      </c>
      <c r="I115" s="1015">
        <v>19608516.366666667</v>
      </c>
      <c r="J115" s="899"/>
    </row>
    <row r="116" spans="1:10">
      <c r="A116" s="897">
        <f t="shared" si="1"/>
        <v>110</v>
      </c>
      <c r="B116" s="680" t="s">
        <v>1935</v>
      </c>
      <c r="C116" s="1172" t="s">
        <v>2810</v>
      </c>
      <c r="D116" s="780"/>
      <c r="E116" s="780"/>
      <c r="F116" s="819" t="s">
        <v>1215</v>
      </c>
      <c r="G116" s="770"/>
      <c r="H116" s="898" t="s">
        <v>1860</v>
      </c>
      <c r="I116" s="1015">
        <v>8681343.2333333343</v>
      </c>
      <c r="J116" s="899"/>
    </row>
    <row r="117" spans="1:10">
      <c r="A117" s="897">
        <f t="shared" si="1"/>
        <v>111</v>
      </c>
      <c r="B117" s="680" t="s">
        <v>1936</v>
      </c>
      <c r="C117" s="1172" t="s">
        <v>2810</v>
      </c>
      <c r="D117" s="780"/>
      <c r="E117" s="780"/>
      <c r="F117" s="819" t="s">
        <v>1215</v>
      </c>
      <c r="G117" s="770"/>
      <c r="H117" s="898" t="s">
        <v>1860</v>
      </c>
      <c r="I117" s="1015">
        <v>51602554.486666672</v>
      </c>
      <c r="J117" s="899"/>
    </row>
    <row r="118" spans="1:10">
      <c r="A118" s="897">
        <f t="shared" si="1"/>
        <v>112</v>
      </c>
      <c r="B118" s="680" t="s">
        <v>1937</v>
      </c>
      <c r="C118" s="1172" t="s">
        <v>2810</v>
      </c>
      <c r="D118" s="780"/>
      <c r="E118" s="780"/>
      <c r="F118" s="819" t="s">
        <v>1215</v>
      </c>
      <c r="G118" s="770"/>
      <c r="H118" s="898" t="s">
        <v>1860</v>
      </c>
      <c r="I118" s="1015">
        <v>38854645.759999998</v>
      </c>
      <c r="J118" s="899"/>
    </row>
    <row r="119" spans="1:10">
      <c r="A119" s="897">
        <f t="shared" si="1"/>
        <v>113</v>
      </c>
      <c r="B119" s="680" t="s">
        <v>1938</v>
      </c>
      <c r="C119" s="1172" t="s">
        <v>2810</v>
      </c>
      <c r="D119" s="780"/>
      <c r="E119" s="780"/>
      <c r="F119" s="819" t="s">
        <v>1215</v>
      </c>
      <c r="G119" s="770"/>
      <c r="H119" s="898" t="s">
        <v>1860</v>
      </c>
      <c r="I119" s="1015">
        <v>19427323.733333331</v>
      </c>
      <c r="J119" s="899"/>
    </row>
    <row r="120" spans="1:10">
      <c r="A120" s="897">
        <f t="shared" si="1"/>
        <v>114</v>
      </c>
      <c r="B120" s="680" t="s">
        <v>1939</v>
      </c>
      <c r="C120" s="1172" t="s">
        <v>2810</v>
      </c>
      <c r="D120" s="780"/>
      <c r="E120" s="780"/>
      <c r="F120" s="819" t="s">
        <v>1215</v>
      </c>
      <c r="G120" s="770"/>
      <c r="H120" s="898" t="s">
        <v>1860</v>
      </c>
      <c r="I120" s="1015">
        <v>7870184.1066666674</v>
      </c>
      <c r="J120" s="899"/>
    </row>
    <row r="121" spans="1:10">
      <c r="A121" s="897">
        <f t="shared" si="1"/>
        <v>115</v>
      </c>
      <c r="B121" s="680" t="s">
        <v>1940</v>
      </c>
      <c r="C121" s="1172" t="s">
        <v>2810</v>
      </c>
      <c r="D121" s="780"/>
      <c r="E121" s="780"/>
      <c r="F121" s="819" t="s">
        <v>1215</v>
      </c>
      <c r="G121" s="770"/>
      <c r="H121" s="898" t="s">
        <v>1860</v>
      </c>
      <c r="I121" s="1015">
        <v>1791573.3333333333</v>
      </c>
      <c r="J121" s="899"/>
    </row>
    <row r="122" spans="1:10">
      <c r="A122" s="897">
        <f t="shared" si="1"/>
        <v>116</v>
      </c>
      <c r="B122" s="680" t="s">
        <v>1941</v>
      </c>
      <c r="C122" s="1172" t="s">
        <v>2810</v>
      </c>
      <c r="D122" s="780"/>
      <c r="E122" s="780"/>
      <c r="F122" s="819" t="s">
        <v>1215</v>
      </c>
      <c r="G122" s="770"/>
      <c r="H122" s="898" t="s">
        <v>1860</v>
      </c>
      <c r="I122" s="1015">
        <v>2366080.8533333335</v>
      </c>
      <c r="J122" s="899"/>
    </row>
    <row r="123" spans="1:10">
      <c r="A123" s="897">
        <f t="shared" si="1"/>
        <v>117</v>
      </c>
      <c r="B123" s="680" t="s">
        <v>1942</v>
      </c>
      <c r="C123" s="1172" t="s">
        <v>2810</v>
      </c>
      <c r="D123" s="780"/>
      <c r="E123" s="780"/>
      <c r="F123" s="819" t="s">
        <v>1215</v>
      </c>
      <c r="G123" s="770"/>
      <c r="H123" s="898" t="s">
        <v>1860</v>
      </c>
      <c r="I123" s="1015">
        <v>1952044.3733333331</v>
      </c>
      <c r="J123" s="899"/>
    </row>
    <row r="124" spans="1:10">
      <c r="A124" s="897">
        <f t="shared" si="1"/>
        <v>118</v>
      </c>
      <c r="B124" s="680" t="s">
        <v>1943</v>
      </c>
      <c r="C124" s="1172" t="s">
        <v>2810</v>
      </c>
      <c r="D124" s="780"/>
      <c r="E124" s="780"/>
      <c r="F124" s="819" t="s">
        <v>1215</v>
      </c>
      <c r="G124" s="770"/>
      <c r="H124" s="898" t="s">
        <v>1860</v>
      </c>
      <c r="I124" s="1015">
        <v>6741332.4799999995</v>
      </c>
      <c r="J124" s="899"/>
    </row>
    <row r="125" spans="1:10">
      <c r="A125" s="897">
        <f t="shared" si="1"/>
        <v>119</v>
      </c>
      <c r="B125" s="680" t="s">
        <v>1944</v>
      </c>
      <c r="C125" s="1172" t="s">
        <v>2810</v>
      </c>
      <c r="D125" s="780"/>
      <c r="E125" s="780"/>
      <c r="F125" s="819" t="s">
        <v>1215</v>
      </c>
      <c r="G125" s="770"/>
      <c r="H125" s="898" t="s">
        <v>1860</v>
      </c>
      <c r="I125" s="1015">
        <v>16471893.333333334</v>
      </c>
      <c r="J125" s="899"/>
    </row>
    <row r="126" spans="1:10">
      <c r="A126" s="897">
        <f t="shared" si="1"/>
        <v>120</v>
      </c>
      <c r="B126" s="680" t="s">
        <v>1363</v>
      </c>
      <c r="C126" s="1172" t="s">
        <v>2810</v>
      </c>
      <c r="D126" s="780"/>
      <c r="E126" s="780"/>
      <c r="F126" s="819" t="s">
        <v>1215</v>
      </c>
      <c r="G126" s="770"/>
      <c r="H126" s="898" t="s">
        <v>1860</v>
      </c>
      <c r="I126" s="1015">
        <v>69449386.666666657</v>
      </c>
      <c r="J126" s="899"/>
    </row>
    <row r="127" spans="1:10">
      <c r="A127" s="897">
        <f t="shared" si="1"/>
        <v>121</v>
      </c>
      <c r="B127" s="680" t="s">
        <v>1945</v>
      </c>
      <c r="C127" s="1172" t="s">
        <v>2810</v>
      </c>
      <c r="D127" s="780"/>
      <c r="E127" s="780"/>
      <c r="F127" s="819" t="s">
        <v>1215</v>
      </c>
      <c r="G127" s="770"/>
      <c r="H127" s="898" t="s">
        <v>1860</v>
      </c>
      <c r="I127" s="1015">
        <v>2832324</v>
      </c>
      <c r="J127" s="899"/>
    </row>
    <row r="128" spans="1:10">
      <c r="A128" s="897">
        <f t="shared" si="1"/>
        <v>122</v>
      </c>
      <c r="B128" s="680" t="s">
        <v>1946</v>
      </c>
      <c r="C128" s="1172" t="s">
        <v>2810</v>
      </c>
      <c r="D128" s="780"/>
      <c r="E128" s="780"/>
      <c r="F128" s="819" t="s">
        <v>1215</v>
      </c>
      <c r="G128" s="770"/>
      <c r="H128" s="898" t="s">
        <v>1860</v>
      </c>
      <c r="I128" s="1015">
        <v>6424372</v>
      </c>
      <c r="J128" s="899"/>
    </row>
    <row r="129" spans="1:10">
      <c r="A129" s="897">
        <f t="shared" si="1"/>
        <v>123</v>
      </c>
      <c r="B129" s="680" t="s">
        <v>1947</v>
      </c>
      <c r="C129" s="1172" t="s">
        <v>2810</v>
      </c>
      <c r="D129" s="780"/>
      <c r="E129" s="780"/>
      <c r="F129" s="819" t="s">
        <v>1215</v>
      </c>
      <c r="G129" s="770"/>
      <c r="H129" s="898" t="s">
        <v>1860</v>
      </c>
      <c r="I129" s="1015">
        <v>12864373.381999999</v>
      </c>
      <c r="J129" s="899"/>
    </row>
    <row r="130" spans="1:10">
      <c r="A130" s="897">
        <f t="shared" si="1"/>
        <v>124</v>
      </c>
      <c r="B130" s="680" t="s">
        <v>1948</v>
      </c>
      <c r="C130" s="1172" t="s">
        <v>2810</v>
      </c>
      <c r="D130" s="780"/>
      <c r="E130" s="780"/>
      <c r="F130" s="819" t="s">
        <v>1215</v>
      </c>
      <c r="G130" s="770"/>
      <c r="H130" s="898" t="s">
        <v>1860</v>
      </c>
      <c r="I130" s="1015">
        <v>22114285.960000001</v>
      </c>
      <c r="J130" s="899"/>
    </row>
    <row r="131" spans="1:10">
      <c r="A131" s="897">
        <f t="shared" si="1"/>
        <v>125</v>
      </c>
      <c r="B131" s="680" t="s">
        <v>1949</v>
      </c>
      <c r="C131" s="1172" t="s">
        <v>2810</v>
      </c>
      <c r="D131" s="780"/>
      <c r="E131" s="780"/>
      <c r="F131" s="819" t="s">
        <v>1215</v>
      </c>
      <c r="G131" s="770"/>
      <c r="H131" s="898" t="s">
        <v>1860</v>
      </c>
      <c r="I131" s="1015">
        <v>8923765.0599999987</v>
      </c>
      <c r="J131" s="899"/>
    </row>
    <row r="132" spans="1:10">
      <c r="A132" s="897">
        <f t="shared" si="1"/>
        <v>126</v>
      </c>
      <c r="B132" s="680" t="s">
        <v>1950</v>
      </c>
      <c r="C132" s="1172" t="s">
        <v>2810</v>
      </c>
      <c r="D132" s="780"/>
      <c r="E132" s="780"/>
      <c r="F132" s="819" t="s">
        <v>1215</v>
      </c>
      <c r="G132" s="770"/>
      <c r="H132" s="898" t="s">
        <v>1860</v>
      </c>
      <c r="I132" s="1015">
        <v>2600640</v>
      </c>
      <c r="J132" s="899"/>
    </row>
    <row r="133" spans="1:10">
      <c r="A133" s="897">
        <f t="shared" si="1"/>
        <v>127</v>
      </c>
      <c r="B133" s="680" t="s">
        <v>1951</v>
      </c>
      <c r="C133" s="1172" t="s">
        <v>2810</v>
      </c>
      <c r="D133" s="780"/>
      <c r="E133" s="780"/>
      <c r="F133" s="819" t="s">
        <v>1215</v>
      </c>
      <c r="G133" s="770"/>
      <c r="H133" s="898" t="s">
        <v>1860</v>
      </c>
      <c r="I133" s="1015">
        <v>3097204</v>
      </c>
      <c r="J133" s="899"/>
    </row>
    <row r="134" spans="1:10">
      <c r="A134" s="897">
        <f t="shared" si="1"/>
        <v>128</v>
      </c>
      <c r="B134" s="680" t="s">
        <v>1952</v>
      </c>
      <c r="C134" s="1172" t="s">
        <v>2810</v>
      </c>
      <c r="D134" s="780"/>
      <c r="E134" s="780"/>
      <c r="F134" s="819" t="s">
        <v>1215</v>
      </c>
      <c r="G134" s="770"/>
      <c r="H134" s="898" t="s">
        <v>1860</v>
      </c>
      <c r="I134" s="1015">
        <v>5504000</v>
      </c>
      <c r="J134" s="899"/>
    </row>
    <row r="135" spans="1:10">
      <c r="A135" s="897">
        <f t="shared" si="1"/>
        <v>129</v>
      </c>
      <c r="B135" s="680" t="s">
        <v>1953</v>
      </c>
      <c r="C135" s="1172" t="s">
        <v>2810</v>
      </c>
      <c r="D135" s="780"/>
      <c r="E135" s="780"/>
      <c r="F135" s="819" t="s">
        <v>1215</v>
      </c>
      <c r="G135" s="770"/>
      <c r="H135" s="898" t="s">
        <v>1860</v>
      </c>
      <c r="I135" s="1015">
        <v>29238538</v>
      </c>
      <c r="J135" s="899"/>
    </row>
    <row r="136" spans="1:10">
      <c r="A136" s="897">
        <f t="shared" si="1"/>
        <v>130</v>
      </c>
      <c r="B136" s="680" t="s">
        <v>1954</v>
      </c>
      <c r="C136" s="1172" t="s">
        <v>2810</v>
      </c>
      <c r="D136" s="780"/>
      <c r="E136" s="780"/>
      <c r="F136" s="819" t="s">
        <v>1215</v>
      </c>
      <c r="G136" s="770"/>
      <c r="H136" s="898" t="s">
        <v>1860</v>
      </c>
      <c r="I136" s="1015">
        <v>19349226</v>
      </c>
      <c r="J136" s="899"/>
    </row>
    <row r="137" spans="1:10">
      <c r="A137" s="897">
        <f t="shared" ref="A137:A200" si="2">+A136+1</f>
        <v>131</v>
      </c>
      <c r="B137" s="680" t="s">
        <v>1955</v>
      </c>
      <c r="C137" s="1172" t="s">
        <v>2810</v>
      </c>
      <c r="D137" s="780"/>
      <c r="E137" s="780"/>
      <c r="F137" s="819" t="s">
        <v>1215</v>
      </c>
      <c r="G137" s="770"/>
      <c r="H137" s="898" t="s">
        <v>1860</v>
      </c>
      <c r="I137" s="1015">
        <v>3612000</v>
      </c>
      <c r="J137" s="899"/>
    </row>
    <row r="138" spans="1:10">
      <c r="A138" s="897">
        <f t="shared" si="2"/>
        <v>132</v>
      </c>
      <c r="B138" s="680" t="s">
        <v>1956</v>
      </c>
      <c r="C138" s="1172" t="s">
        <v>2810</v>
      </c>
      <c r="D138" s="780"/>
      <c r="E138" s="780"/>
      <c r="F138" s="819" t="s">
        <v>1215</v>
      </c>
      <c r="G138" s="770"/>
      <c r="H138" s="898" t="s">
        <v>1860</v>
      </c>
      <c r="I138" s="1015">
        <v>2424933.3333333335</v>
      </c>
      <c r="J138" s="899"/>
    </row>
    <row r="139" spans="1:10">
      <c r="A139" s="897">
        <f t="shared" si="2"/>
        <v>133</v>
      </c>
      <c r="B139" s="680" t="s">
        <v>1957</v>
      </c>
      <c r="C139" s="1172" t="s">
        <v>2810</v>
      </c>
      <c r="D139" s="780"/>
      <c r="E139" s="780"/>
      <c r="F139" s="819" t="s">
        <v>1215</v>
      </c>
      <c r="G139" s="770"/>
      <c r="H139" s="898" t="s">
        <v>1860</v>
      </c>
      <c r="I139" s="1015">
        <v>36872621.446160734</v>
      </c>
      <c r="J139" s="899"/>
    </row>
    <row r="140" spans="1:10">
      <c r="A140" s="897">
        <f t="shared" si="2"/>
        <v>134</v>
      </c>
      <c r="B140" s="680" t="s">
        <v>1958</v>
      </c>
      <c r="C140" s="1172" t="s">
        <v>2810</v>
      </c>
      <c r="D140" s="780"/>
      <c r="E140" s="780"/>
      <c r="F140" s="819" t="s">
        <v>1215</v>
      </c>
      <c r="G140" s="770"/>
      <c r="H140" s="898" t="s">
        <v>1860</v>
      </c>
      <c r="I140" s="1015">
        <v>3096485.3369151554</v>
      </c>
      <c r="J140" s="899"/>
    </row>
    <row r="141" spans="1:10">
      <c r="A141" s="897">
        <f t="shared" si="2"/>
        <v>135</v>
      </c>
      <c r="B141" s="680" t="s">
        <v>1959</v>
      </c>
      <c r="C141" s="1172" t="s">
        <v>2810</v>
      </c>
      <c r="D141" s="780"/>
      <c r="E141" s="780"/>
      <c r="F141" s="819" t="s">
        <v>1215</v>
      </c>
      <c r="G141" s="770"/>
      <c r="H141" s="898" t="s">
        <v>1860</v>
      </c>
      <c r="I141" s="1015">
        <v>8393104.9921647646</v>
      </c>
      <c r="J141" s="899"/>
    </row>
    <row r="142" spans="1:10">
      <c r="A142" s="897">
        <f t="shared" si="2"/>
        <v>136</v>
      </c>
      <c r="B142" s="680" t="s">
        <v>1960</v>
      </c>
      <c r="C142" s="1172" t="s">
        <v>2810</v>
      </c>
      <c r="D142" s="780"/>
      <c r="E142" s="780"/>
      <c r="F142" s="819" t="s">
        <v>1215</v>
      </c>
      <c r="G142" s="770"/>
      <c r="H142" s="898" t="s">
        <v>1860</v>
      </c>
      <c r="I142" s="1015">
        <v>4726214.4616073426</v>
      </c>
      <c r="J142" s="899"/>
    </row>
    <row r="143" spans="1:10">
      <c r="A143" s="897">
        <f t="shared" si="2"/>
        <v>137</v>
      </c>
      <c r="B143" s="680" t="s">
        <v>1961</v>
      </c>
      <c r="C143" s="1172" t="s">
        <v>2810</v>
      </c>
      <c r="D143" s="780"/>
      <c r="E143" s="780"/>
      <c r="F143" s="819" t="s">
        <v>1215</v>
      </c>
      <c r="G143" s="770"/>
      <c r="H143" s="898" t="s">
        <v>1860</v>
      </c>
      <c r="I143" s="1015">
        <v>3911349.8992612492</v>
      </c>
      <c r="J143" s="899"/>
    </row>
    <row r="144" spans="1:10">
      <c r="A144" s="897">
        <f t="shared" si="2"/>
        <v>138</v>
      </c>
      <c r="B144" s="680" t="s">
        <v>1962</v>
      </c>
      <c r="C144" s="1172" t="s">
        <v>2810</v>
      </c>
      <c r="D144" s="780"/>
      <c r="E144" s="780"/>
      <c r="F144" s="819" t="s">
        <v>1215</v>
      </c>
      <c r="G144" s="770"/>
      <c r="H144" s="898" t="s">
        <v>1860</v>
      </c>
      <c r="I144" s="820">
        <v>3666890.530557422</v>
      </c>
      <c r="J144" s="899"/>
    </row>
    <row r="145" spans="1:10">
      <c r="A145" s="897">
        <f t="shared" si="2"/>
        <v>139</v>
      </c>
      <c r="B145" s="680" t="s">
        <v>1963</v>
      </c>
      <c r="C145" s="1172" t="s">
        <v>2810</v>
      </c>
      <c r="D145" s="780"/>
      <c r="E145" s="780"/>
      <c r="F145" s="819" t="s">
        <v>1215</v>
      </c>
      <c r="G145" s="770"/>
      <c r="H145" s="898" t="s">
        <v>1860</v>
      </c>
      <c r="I145" s="820">
        <v>7020000</v>
      </c>
      <c r="J145" s="899"/>
    </row>
    <row r="146" spans="1:10">
      <c r="A146" s="897">
        <f t="shared" si="2"/>
        <v>140</v>
      </c>
      <c r="B146" s="680" t="s">
        <v>1899</v>
      </c>
      <c r="C146" s="1172" t="s">
        <v>2810</v>
      </c>
      <c r="D146" s="780"/>
      <c r="E146" s="780"/>
      <c r="F146" s="819" t="s">
        <v>1215</v>
      </c>
      <c r="G146" s="770"/>
      <c r="H146" s="898" t="s">
        <v>1860</v>
      </c>
      <c r="I146" s="820">
        <v>7864030.1999999993</v>
      </c>
      <c r="J146" s="899"/>
    </row>
    <row r="147" spans="1:10">
      <c r="A147" s="897">
        <f t="shared" si="2"/>
        <v>141</v>
      </c>
      <c r="B147" s="680" t="s">
        <v>1964</v>
      </c>
      <c r="C147" s="1172" t="s">
        <v>2810</v>
      </c>
      <c r="D147" s="780"/>
      <c r="E147" s="780"/>
      <c r="F147" s="819" t="s">
        <v>1215</v>
      </c>
      <c r="G147" s="770"/>
      <c r="H147" s="898" t="s">
        <v>1860</v>
      </c>
      <c r="I147" s="820">
        <v>2170308.4</v>
      </c>
      <c r="J147" s="899"/>
    </row>
    <row r="148" spans="1:10">
      <c r="A148" s="897">
        <f t="shared" si="2"/>
        <v>142</v>
      </c>
      <c r="B148" s="680" t="s">
        <v>1965</v>
      </c>
      <c r="C148" s="1172" t="s">
        <v>2810</v>
      </c>
      <c r="D148" s="780"/>
      <c r="E148" s="780"/>
      <c r="F148" s="819" t="s">
        <v>1215</v>
      </c>
      <c r="G148" s="770"/>
      <c r="H148" s="898" t="s">
        <v>1860</v>
      </c>
      <c r="I148" s="820">
        <v>2868666.6666666665</v>
      </c>
      <c r="J148" s="899"/>
    </row>
    <row r="149" spans="1:10">
      <c r="A149" s="897">
        <f t="shared" si="2"/>
        <v>143</v>
      </c>
      <c r="B149" s="680" t="s">
        <v>1966</v>
      </c>
      <c r="C149" s="1172" t="s">
        <v>2810</v>
      </c>
      <c r="D149" s="780"/>
      <c r="E149" s="780"/>
      <c r="F149" s="819" t="s">
        <v>1215</v>
      </c>
      <c r="G149" s="770"/>
      <c r="H149" s="898" t="s">
        <v>1860</v>
      </c>
      <c r="I149" s="820">
        <v>2675400</v>
      </c>
      <c r="J149" s="899"/>
    </row>
    <row r="150" spans="1:10">
      <c r="A150" s="897">
        <f t="shared" si="2"/>
        <v>144</v>
      </c>
      <c r="B150" s="680" t="s">
        <v>1967</v>
      </c>
      <c r="C150" s="1172" t="s">
        <v>2810</v>
      </c>
      <c r="D150" s="780"/>
      <c r="E150" s="780"/>
      <c r="F150" s="819" t="s">
        <v>1215</v>
      </c>
      <c r="G150" s="770"/>
      <c r="H150" s="898" t="s">
        <v>1860</v>
      </c>
      <c r="I150" s="820">
        <v>7191359.0666666664</v>
      </c>
      <c r="J150" s="899"/>
    </row>
    <row r="151" spans="1:10">
      <c r="A151" s="897">
        <f t="shared" si="2"/>
        <v>145</v>
      </c>
      <c r="B151" s="680" t="s">
        <v>1968</v>
      </c>
      <c r="C151" s="1172" t="s">
        <v>2810</v>
      </c>
      <c r="D151" s="780"/>
      <c r="E151" s="780"/>
      <c r="F151" s="819" t="s">
        <v>1215</v>
      </c>
      <c r="G151" s="770"/>
      <c r="H151" s="898" t="s">
        <v>1860</v>
      </c>
      <c r="I151" s="820">
        <v>9198751.4666666668</v>
      </c>
      <c r="J151" s="899"/>
    </row>
    <row r="152" spans="1:10">
      <c r="A152" s="897">
        <f t="shared" si="2"/>
        <v>146</v>
      </c>
      <c r="B152" s="680" t="s">
        <v>1969</v>
      </c>
      <c r="C152" s="1172" t="s">
        <v>2810</v>
      </c>
      <c r="D152" s="780"/>
      <c r="E152" s="780"/>
      <c r="F152" s="819" t="s">
        <v>1215</v>
      </c>
      <c r="G152" s="770"/>
      <c r="H152" s="898" t="s">
        <v>1860</v>
      </c>
      <c r="I152" s="820">
        <v>6312869.333333333</v>
      </c>
      <c r="J152" s="899"/>
    </row>
    <row r="153" spans="1:10">
      <c r="A153" s="897">
        <f t="shared" si="2"/>
        <v>147</v>
      </c>
      <c r="B153" s="680" t="s">
        <v>1970</v>
      </c>
      <c r="C153" s="1172" t="s">
        <v>2810</v>
      </c>
      <c r="D153" s="780"/>
      <c r="E153" s="780"/>
      <c r="F153" s="819" t="s">
        <v>1215</v>
      </c>
      <c r="G153" s="770"/>
      <c r="H153" s="898" t="s">
        <v>1860</v>
      </c>
      <c r="I153" s="820">
        <v>8666706.5333333332</v>
      </c>
      <c r="J153" s="899"/>
    </row>
    <row r="154" spans="1:10">
      <c r="A154" s="897">
        <f t="shared" si="2"/>
        <v>148</v>
      </c>
      <c r="B154" s="680" t="s">
        <v>1971</v>
      </c>
      <c r="C154" s="1172" t="s">
        <v>2810</v>
      </c>
      <c r="D154" s="780"/>
      <c r="E154" s="780"/>
      <c r="F154" s="819" t="s">
        <v>1215</v>
      </c>
      <c r="G154" s="770"/>
      <c r="H154" s="898" t="s">
        <v>1860</v>
      </c>
      <c r="I154" s="820">
        <v>6312868.4666666668</v>
      </c>
      <c r="J154" s="899"/>
    </row>
    <row r="155" spans="1:10">
      <c r="A155" s="897">
        <f t="shared" si="2"/>
        <v>149</v>
      </c>
      <c r="B155" s="680" t="s">
        <v>1972</v>
      </c>
      <c r="C155" s="1172" t="s">
        <v>2810</v>
      </c>
      <c r="D155" s="780"/>
      <c r="E155" s="780"/>
      <c r="F155" s="819" t="s">
        <v>1215</v>
      </c>
      <c r="G155" s="770"/>
      <c r="H155" s="898" t="s">
        <v>1860</v>
      </c>
      <c r="I155" s="820">
        <v>26605108.766666669</v>
      </c>
      <c r="J155" s="899"/>
    </row>
    <row r="156" spans="1:10">
      <c r="A156" s="897">
        <f t="shared" si="2"/>
        <v>150</v>
      </c>
      <c r="B156" s="680" t="s">
        <v>1973</v>
      </c>
      <c r="C156" s="1172" t="s">
        <v>2810</v>
      </c>
      <c r="D156" s="780"/>
      <c r="E156" s="780"/>
      <c r="F156" s="819" t="s">
        <v>1215</v>
      </c>
      <c r="G156" s="770"/>
      <c r="H156" s="898" t="s">
        <v>1860</v>
      </c>
      <c r="I156" s="820">
        <v>9252966.666666666</v>
      </c>
      <c r="J156" s="899"/>
    </row>
    <row r="157" spans="1:10">
      <c r="A157" s="897">
        <f t="shared" si="2"/>
        <v>151</v>
      </c>
      <c r="B157" s="680" t="s">
        <v>1974</v>
      </c>
      <c r="C157" s="1172" t="s">
        <v>2810</v>
      </c>
      <c r="D157" s="780"/>
      <c r="E157" s="780"/>
      <c r="F157" s="819" t="s">
        <v>1215</v>
      </c>
      <c r="G157" s="770"/>
      <c r="H157" s="898" t="s">
        <v>1860</v>
      </c>
      <c r="I157" s="820">
        <v>4051916</v>
      </c>
      <c r="J157" s="899"/>
    </row>
    <row r="158" spans="1:10">
      <c r="A158" s="897">
        <f t="shared" si="2"/>
        <v>152</v>
      </c>
      <c r="B158" s="680" t="s">
        <v>1975</v>
      </c>
      <c r="C158" s="1172" t="s">
        <v>2810</v>
      </c>
      <c r="D158" s="780"/>
      <c r="E158" s="780"/>
      <c r="F158" s="819" t="s">
        <v>1215</v>
      </c>
      <c r="G158" s="770"/>
      <c r="H158" s="898" t="s">
        <v>1860</v>
      </c>
      <c r="I158" s="820">
        <v>6621736</v>
      </c>
      <c r="J158" s="899"/>
    </row>
    <row r="159" spans="1:10">
      <c r="A159" s="897">
        <f t="shared" si="2"/>
        <v>153</v>
      </c>
      <c r="B159" s="680" t="s">
        <v>1976</v>
      </c>
      <c r="C159" s="1172" t="s">
        <v>2810</v>
      </c>
      <c r="D159" s="780"/>
      <c r="E159" s="780"/>
      <c r="F159" s="819" t="s">
        <v>1215</v>
      </c>
      <c r="G159" s="770"/>
      <c r="H159" s="898" t="s">
        <v>1860</v>
      </c>
      <c r="I159" s="820">
        <v>3556960</v>
      </c>
      <c r="J159" s="899"/>
    </row>
    <row r="160" spans="1:10">
      <c r="A160" s="897">
        <f t="shared" si="2"/>
        <v>154</v>
      </c>
      <c r="B160" s="680" t="s">
        <v>1977</v>
      </c>
      <c r="C160" s="1172" t="s">
        <v>2810</v>
      </c>
      <c r="D160" s="780"/>
      <c r="E160" s="780"/>
      <c r="F160" s="819" t="s">
        <v>1215</v>
      </c>
      <c r="G160" s="770"/>
      <c r="H160" s="898" t="s">
        <v>1860</v>
      </c>
      <c r="I160" s="820">
        <v>3084141.1128000002</v>
      </c>
      <c r="J160" s="899"/>
    </row>
    <row r="161" spans="1:10">
      <c r="A161" s="897">
        <f t="shared" si="2"/>
        <v>155</v>
      </c>
      <c r="B161" s="680" t="s">
        <v>1978</v>
      </c>
      <c r="C161" s="1172" t="s">
        <v>2810</v>
      </c>
      <c r="D161" s="780"/>
      <c r="E161" s="780"/>
      <c r="F161" s="819" t="s">
        <v>1215</v>
      </c>
      <c r="G161" s="770"/>
      <c r="H161" s="898" t="s">
        <v>1860</v>
      </c>
      <c r="I161" s="820">
        <v>1936000</v>
      </c>
      <c r="J161" s="899"/>
    </row>
    <row r="162" spans="1:10">
      <c r="A162" s="897">
        <f t="shared" si="2"/>
        <v>156</v>
      </c>
      <c r="B162" s="680" t="s">
        <v>1979</v>
      </c>
      <c r="C162" s="1172" t="s">
        <v>2810</v>
      </c>
      <c r="D162" s="780"/>
      <c r="E162" s="780"/>
      <c r="F162" s="819" t="s">
        <v>1215</v>
      </c>
      <c r="G162" s="770"/>
      <c r="H162" s="898" t="s">
        <v>1860</v>
      </c>
      <c r="I162" s="820">
        <v>6463786.4428666662</v>
      </c>
      <c r="J162" s="899"/>
    </row>
    <row r="163" spans="1:10">
      <c r="A163" s="897">
        <f t="shared" si="2"/>
        <v>157</v>
      </c>
      <c r="B163" s="680" t="s">
        <v>1980</v>
      </c>
      <c r="C163" s="1172" t="s">
        <v>2810</v>
      </c>
      <c r="D163" s="780"/>
      <c r="E163" s="780"/>
      <c r="F163" s="819" t="s">
        <v>1215</v>
      </c>
      <c r="G163" s="770"/>
      <c r="H163" s="898" t="s">
        <v>1860</v>
      </c>
      <c r="I163" s="820">
        <v>10324521.333333332</v>
      </c>
      <c r="J163" s="899"/>
    </row>
    <row r="164" spans="1:10">
      <c r="A164" s="897">
        <f t="shared" si="2"/>
        <v>158</v>
      </c>
      <c r="B164" s="680" t="s">
        <v>1981</v>
      </c>
      <c r="C164" s="1172" t="s">
        <v>2810</v>
      </c>
      <c r="D164" s="780"/>
      <c r="E164" s="780"/>
      <c r="F164" s="819" t="s">
        <v>1215</v>
      </c>
      <c r="G164" s="770"/>
      <c r="H164" s="898" t="s">
        <v>1860</v>
      </c>
      <c r="I164" s="820">
        <v>5038400</v>
      </c>
      <c r="J164" s="899"/>
    </row>
    <row r="165" spans="1:10">
      <c r="A165" s="897">
        <f t="shared" si="2"/>
        <v>159</v>
      </c>
      <c r="B165" s="680" t="s">
        <v>1982</v>
      </c>
      <c r="C165" s="1172" t="s">
        <v>2810</v>
      </c>
      <c r="D165" s="780"/>
      <c r="E165" s="780"/>
      <c r="F165" s="819" t="s">
        <v>1215</v>
      </c>
      <c r="G165" s="770"/>
      <c r="H165" s="898" t="s">
        <v>1860</v>
      </c>
      <c r="I165" s="820">
        <v>5324369.4000000004</v>
      </c>
      <c r="J165" s="899"/>
    </row>
    <row r="166" spans="1:10">
      <c r="A166" s="897">
        <f t="shared" si="2"/>
        <v>160</v>
      </c>
      <c r="B166" s="680" t="s">
        <v>1983</v>
      </c>
      <c r="C166" s="1172" t="s">
        <v>2810</v>
      </c>
      <c r="D166" s="780"/>
      <c r="E166" s="780"/>
      <c r="F166" s="819" t="s">
        <v>1215</v>
      </c>
      <c r="G166" s="770"/>
      <c r="H166" s="898" t="s">
        <v>1860</v>
      </c>
      <c r="I166" s="820">
        <v>9287394.3000000007</v>
      </c>
      <c r="J166" s="899"/>
    </row>
    <row r="167" spans="1:10">
      <c r="A167" s="897">
        <f t="shared" si="2"/>
        <v>161</v>
      </c>
      <c r="B167" s="680" t="s">
        <v>1984</v>
      </c>
      <c r="C167" s="1172" t="s">
        <v>2810</v>
      </c>
      <c r="D167" s="780"/>
      <c r="E167" s="780"/>
      <c r="F167" s="819" t="s">
        <v>1215</v>
      </c>
      <c r="G167" s="770"/>
      <c r="H167" s="898" t="s">
        <v>1860</v>
      </c>
      <c r="I167" s="820">
        <v>6201680.4000000004</v>
      </c>
      <c r="J167" s="899"/>
    </row>
    <row r="168" spans="1:10">
      <c r="A168" s="897">
        <f t="shared" si="2"/>
        <v>162</v>
      </c>
      <c r="B168" s="680" t="s">
        <v>1985</v>
      </c>
      <c r="C168" s="1172" t="s">
        <v>2810</v>
      </c>
      <c r="D168" s="780"/>
      <c r="E168" s="780"/>
      <c r="F168" s="819" t="s">
        <v>1215</v>
      </c>
      <c r="G168" s="770"/>
      <c r="H168" s="898" t="s">
        <v>1860</v>
      </c>
      <c r="I168" s="820">
        <v>317649.59999999998</v>
      </c>
      <c r="J168" s="899"/>
    </row>
    <row r="169" spans="1:10">
      <c r="A169" s="897">
        <f t="shared" si="2"/>
        <v>163</v>
      </c>
      <c r="B169" s="680" t="s">
        <v>1986</v>
      </c>
      <c r="C169" s="1172" t="s">
        <v>2810</v>
      </c>
      <c r="D169" s="780"/>
      <c r="E169" s="780"/>
      <c r="F169" s="819" t="s">
        <v>1215</v>
      </c>
      <c r="G169" s="770"/>
      <c r="H169" s="898" t="s">
        <v>1860</v>
      </c>
      <c r="I169" s="820">
        <v>34352772.299999997</v>
      </c>
      <c r="J169" s="899"/>
    </row>
    <row r="170" spans="1:10">
      <c r="A170" s="897">
        <f t="shared" si="2"/>
        <v>164</v>
      </c>
      <c r="B170" s="680" t="s">
        <v>1987</v>
      </c>
      <c r="C170" s="1172" t="s">
        <v>2810</v>
      </c>
      <c r="D170" s="780"/>
      <c r="E170" s="780"/>
      <c r="F170" s="819" t="s">
        <v>1215</v>
      </c>
      <c r="G170" s="770"/>
      <c r="H170" s="898" t="s">
        <v>1860</v>
      </c>
      <c r="I170" s="820">
        <v>374850</v>
      </c>
      <c r="J170" s="899"/>
    </row>
    <row r="171" spans="1:10">
      <c r="A171" s="897">
        <f t="shared" si="2"/>
        <v>165</v>
      </c>
      <c r="B171" s="680" t="s">
        <v>1988</v>
      </c>
      <c r="C171" s="1172" t="s">
        <v>2810</v>
      </c>
      <c r="D171" s="780"/>
      <c r="E171" s="780"/>
      <c r="F171" s="819" t="s">
        <v>1215</v>
      </c>
      <c r="G171" s="770"/>
      <c r="H171" s="898" t="s">
        <v>1860</v>
      </c>
      <c r="I171" s="820">
        <v>340335.9</v>
      </c>
      <c r="J171" s="899"/>
    </row>
    <row r="172" spans="1:10">
      <c r="A172" s="897">
        <f t="shared" si="2"/>
        <v>166</v>
      </c>
      <c r="B172" s="680" t="s">
        <v>1989</v>
      </c>
      <c r="C172" s="1172" t="s">
        <v>2810</v>
      </c>
      <c r="D172" s="780"/>
      <c r="E172" s="780"/>
      <c r="F172" s="819" t="s">
        <v>1215</v>
      </c>
      <c r="G172" s="770"/>
      <c r="H172" s="898" t="s">
        <v>1860</v>
      </c>
      <c r="I172" s="820">
        <v>3486554.1</v>
      </c>
      <c r="J172" s="899"/>
    </row>
    <row r="173" spans="1:10">
      <c r="A173" s="897">
        <f t="shared" si="2"/>
        <v>167</v>
      </c>
      <c r="B173" s="680" t="s">
        <v>1990</v>
      </c>
      <c r="C173" s="1172" t="s">
        <v>2810</v>
      </c>
      <c r="D173" s="780"/>
      <c r="E173" s="780"/>
      <c r="F173" s="819" t="s">
        <v>1215</v>
      </c>
      <c r="G173" s="770"/>
      <c r="H173" s="898" t="s">
        <v>1860</v>
      </c>
      <c r="I173" s="820">
        <v>153000</v>
      </c>
      <c r="J173" s="899"/>
    </row>
    <row r="174" spans="1:10">
      <c r="A174" s="897">
        <f t="shared" si="2"/>
        <v>168</v>
      </c>
      <c r="B174" s="680" t="s">
        <v>1991</v>
      </c>
      <c r="C174" s="1172" t="s">
        <v>2810</v>
      </c>
      <c r="D174" s="780"/>
      <c r="E174" s="780"/>
      <c r="F174" s="819" t="s">
        <v>1215</v>
      </c>
      <c r="G174" s="770"/>
      <c r="H174" s="898" t="s">
        <v>1860</v>
      </c>
      <c r="I174" s="820">
        <v>161325.9</v>
      </c>
      <c r="J174" s="899"/>
    </row>
    <row r="175" spans="1:10">
      <c r="A175" s="897">
        <f t="shared" si="2"/>
        <v>169</v>
      </c>
      <c r="B175" s="680" t="s">
        <v>1992</v>
      </c>
      <c r="C175" s="1172" t="s">
        <v>2810</v>
      </c>
      <c r="D175" s="780"/>
      <c r="E175" s="780"/>
      <c r="F175" s="819" t="s">
        <v>1215</v>
      </c>
      <c r="G175" s="770"/>
      <c r="H175" s="898" t="s">
        <v>1860</v>
      </c>
      <c r="I175" s="820">
        <v>1800000</v>
      </c>
      <c r="J175" s="899"/>
    </row>
    <row r="176" spans="1:10">
      <c r="A176" s="897">
        <f t="shared" si="2"/>
        <v>170</v>
      </c>
      <c r="B176" s="680" t="s">
        <v>1993</v>
      </c>
      <c r="C176" s="1172" t="s">
        <v>2810</v>
      </c>
      <c r="D176" s="780"/>
      <c r="E176" s="780"/>
      <c r="F176" s="819" t="s">
        <v>1215</v>
      </c>
      <c r="G176" s="770"/>
      <c r="H176" s="898" t="s">
        <v>1860</v>
      </c>
      <c r="I176" s="820">
        <v>11851290</v>
      </c>
      <c r="J176" s="899"/>
    </row>
    <row r="177" spans="1:10">
      <c r="A177" s="897">
        <f t="shared" si="2"/>
        <v>171</v>
      </c>
      <c r="B177" s="680" t="s">
        <v>1994</v>
      </c>
      <c r="C177" s="1172" t="s">
        <v>2810</v>
      </c>
      <c r="D177" s="780"/>
      <c r="E177" s="780"/>
      <c r="F177" s="819" t="s">
        <v>1215</v>
      </c>
      <c r="G177" s="770"/>
      <c r="H177" s="898" t="s">
        <v>1860</v>
      </c>
      <c r="I177" s="820">
        <v>1425715.2</v>
      </c>
      <c r="J177" s="899"/>
    </row>
    <row r="178" spans="1:10">
      <c r="A178" s="897">
        <f t="shared" si="2"/>
        <v>172</v>
      </c>
      <c r="B178" s="680" t="s">
        <v>1995</v>
      </c>
      <c r="C178" s="1172" t="s">
        <v>2810</v>
      </c>
      <c r="D178" s="780"/>
      <c r="E178" s="780"/>
      <c r="F178" s="819" t="s">
        <v>1215</v>
      </c>
      <c r="G178" s="770"/>
      <c r="H178" s="898" t="s">
        <v>1860</v>
      </c>
      <c r="I178" s="820">
        <v>451105.2</v>
      </c>
      <c r="J178" s="899"/>
    </row>
    <row r="179" spans="1:10">
      <c r="A179" s="897">
        <f t="shared" si="2"/>
        <v>173</v>
      </c>
      <c r="B179" s="680" t="s">
        <v>1996</v>
      </c>
      <c r="C179" s="1172" t="s">
        <v>2810</v>
      </c>
      <c r="D179" s="780"/>
      <c r="E179" s="780"/>
      <c r="F179" s="819" t="s">
        <v>1215</v>
      </c>
      <c r="G179" s="770"/>
      <c r="H179" s="898" t="s">
        <v>1860</v>
      </c>
      <c r="I179" s="820">
        <v>2125800</v>
      </c>
      <c r="J179" s="899"/>
    </row>
    <row r="180" spans="1:10">
      <c r="A180" s="897">
        <f t="shared" si="2"/>
        <v>174</v>
      </c>
      <c r="B180" s="680" t="s">
        <v>1997</v>
      </c>
      <c r="C180" s="1172" t="s">
        <v>2810</v>
      </c>
      <c r="D180" s="780"/>
      <c r="E180" s="780"/>
      <c r="F180" s="819" t="s">
        <v>1215</v>
      </c>
      <c r="G180" s="770"/>
      <c r="H180" s="898" t="s">
        <v>1860</v>
      </c>
      <c r="I180" s="820">
        <v>8495279.9279999994</v>
      </c>
      <c r="J180" s="899"/>
    </row>
    <row r="181" spans="1:10">
      <c r="A181" s="897">
        <f t="shared" si="2"/>
        <v>175</v>
      </c>
      <c r="B181" s="680" t="s">
        <v>1998</v>
      </c>
      <c r="C181" s="1172" t="s">
        <v>2810</v>
      </c>
      <c r="D181" s="780"/>
      <c r="E181" s="780"/>
      <c r="F181" s="819" t="s">
        <v>1215</v>
      </c>
      <c r="G181" s="770"/>
      <c r="H181" s="898" t="s">
        <v>1860</v>
      </c>
      <c r="I181" s="820">
        <v>781096.5</v>
      </c>
      <c r="J181" s="899"/>
    </row>
    <row r="182" spans="1:10">
      <c r="A182" s="897">
        <f t="shared" si="2"/>
        <v>176</v>
      </c>
      <c r="B182" s="680" t="s">
        <v>1999</v>
      </c>
      <c r="C182" s="1172" t="s">
        <v>2810</v>
      </c>
      <c r="D182" s="780"/>
      <c r="E182" s="780"/>
      <c r="F182" s="819" t="s">
        <v>1215</v>
      </c>
      <c r="G182" s="770"/>
      <c r="H182" s="898" t="s">
        <v>1860</v>
      </c>
      <c r="I182" s="820">
        <v>12097530</v>
      </c>
      <c r="J182" s="899"/>
    </row>
    <row r="183" spans="1:10">
      <c r="A183" s="897">
        <f t="shared" si="2"/>
        <v>177</v>
      </c>
      <c r="B183" s="680" t="s">
        <v>2000</v>
      </c>
      <c r="C183" s="1172" t="s">
        <v>2810</v>
      </c>
      <c r="D183" s="780"/>
      <c r="E183" s="780"/>
      <c r="F183" s="819" t="s">
        <v>1215</v>
      </c>
      <c r="G183" s="770"/>
      <c r="H183" s="898" t="s">
        <v>1860</v>
      </c>
      <c r="I183" s="820">
        <v>1436975.1</v>
      </c>
      <c r="J183" s="899"/>
    </row>
    <row r="184" spans="1:10">
      <c r="A184" s="897">
        <f t="shared" si="2"/>
        <v>178</v>
      </c>
      <c r="B184" s="680" t="s">
        <v>2001</v>
      </c>
      <c r="C184" s="1172" t="s">
        <v>2810</v>
      </c>
      <c r="D184" s="780"/>
      <c r="E184" s="780"/>
      <c r="F184" s="819" t="s">
        <v>1215</v>
      </c>
      <c r="G184" s="770"/>
      <c r="H184" s="898" t="s">
        <v>1860</v>
      </c>
      <c r="I184" s="820">
        <v>23038920</v>
      </c>
      <c r="J184" s="899"/>
    </row>
    <row r="185" spans="1:10">
      <c r="A185" s="897">
        <f t="shared" si="2"/>
        <v>179</v>
      </c>
      <c r="B185" s="680" t="s">
        <v>2002</v>
      </c>
      <c r="C185" s="1172" t="s">
        <v>2810</v>
      </c>
      <c r="D185" s="780"/>
      <c r="E185" s="780"/>
      <c r="F185" s="819" t="s">
        <v>1215</v>
      </c>
      <c r="G185" s="770"/>
      <c r="H185" s="898" t="s">
        <v>1860</v>
      </c>
      <c r="I185" s="820">
        <v>627637.5</v>
      </c>
      <c r="J185" s="899"/>
    </row>
    <row r="186" spans="1:10">
      <c r="A186" s="897">
        <f t="shared" si="2"/>
        <v>180</v>
      </c>
      <c r="B186" s="680" t="s">
        <v>2003</v>
      </c>
      <c r="C186" s="1172" t="s">
        <v>2810</v>
      </c>
      <c r="D186" s="780"/>
      <c r="E186" s="780"/>
      <c r="F186" s="819" t="s">
        <v>1215</v>
      </c>
      <c r="G186" s="770"/>
      <c r="H186" s="898" t="s">
        <v>1860</v>
      </c>
      <c r="I186" s="820">
        <v>713376</v>
      </c>
      <c r="J186" s="899"/>
    </row>
    <row r="187" spans="1:10">
      <c r="A187" s="897">
        <f t="shared" si="2"/>
        <v>181</v>
      </c>
      <c r="B187" s="680" t="s">
        <v>2004</v>
      </c>
      <c r="C187" s="1172" t="s">
        <v>2810</v>
      </c>
      <c r="D187" s="780"/>
      <c r="E187" s="780"/>
      <c r="F187" s="819" t="s">
        <v>1215</v>
      </c>
      <c r="G187" s="770"/>
      <c r="H187" s="898" t="s">
        <v>1860</v>
      </c>
      <c r="I187" s="820">
        <v>245340</v>
      </c>
      <c r="J187" s="899"/>
    </row>
    <row r="188" spans="1:10">
      <c r="A188" s="897">
        <f t="shared" si="2"/>
        <v>182</v>
      </c>
      <c r="B188" s="680" t="s">
        <v>2005</v>
      </c>
      <c r="C188" s="1172" t="s">
        <v>2810</v>
      </c>
      <c r="D188" s="780"/>
      <c r="E188" s="780"/>
      <c r="F188" s="819" t="s">
        <v>1215</v>
      </c>
      <c r="G188" s="770"/>
      <c r="H188" s="898" t="s">
        <v>1860</v>
      </c>
      <c r="I188" s="820">
        <v>3190500</v>
      </c>
      <c r="J188" s="899"/>
    </row>
    <row r="189" spans="1:10">
      <c r="A189" s="897">
        <f t="shared" si="2"/>
        <v>183</v>
      </c>
      <c r="B189" s="680" t="s">
        <v>2006</v>
      </c>
      <c r="C189" s="1172" t="s">
        <v>2810</v>
      </c>
      <c r="D189" s="780"/>
      <c r="E189" s="780"/>
      <c r="F189" s="819" t="s">
        <v>1215</v>
      </c>
      <c r="G189" s="770"/>
      <c r="H189" s="898" t="s">
        <v>1860</v>
      </c>
      <c r="I189" s="820">
        <v>4471200</v>
      </c>
      <c r="J189" s="899"/>
    </row>
    <row r="190" spans="1:10">
      <c r="A190" s="897">
        <f t="shared" si="2"/>
        <v>184</v>
      </c>
      <c r="B190" s="680" t="s">
        <v>2007</v>
      </c>
      <c r="C190" s="1172" t="s">
        <v>2810</v>
      </c>
      <c r="D190" s="780"/>
      <c r="E190" s="780"/>
      <c r="F190" s="819" t="s">
        <v>1215</v>
      </c>
      <c r="G190" s="770"/>
      <c r="H190" s="898" t="s">
        <v>1860</v>
      </c>
      <c r="I190" s="820">
        <v>2092058.91</v>
      </c>
      <c r="J190" s="899"/>
    </row>
    <row r="191" spans="1:10">
      <c r="A191" s="897">
        <f t="shared" si="2"/>
        <v>185</v>
      </c>
      <c r="B191" s="680" t="s">
        <v>2008</v>
      </c>
      <c r="C191" s="1172" t="s">
        <v>2810</v>
      </c>
      <c r="D191" s="780"/>
      <c r="E191" s="780"/>
      <c r="F191" s="819" t="s">
        <v>1215</v>
      </c>
      <c r="G191" s="770"/>
      <c r="H191" s="898" t="s">
        <v>1860</v>
      </c>
      <c r="I191" s="820">
        <v>6057000</v>
      </c>
      <c r="J191" s="899"/>
    </row>
    <row r="192" spans="1:10">
      <c r="A192" s="897">
        <f t="shared" si="2"/>
        <v>186</v>
      </c>
      <c r="B192" s="680" t="s">
        <v>2009</v>
      </c>
      <c r="C192" s="1172" t="s">
        <v>2810</v>
      </c>
      <c r="D192" s="780"/>
      <c r="E192" s="780"/>
      <c r="F192" s="819" t="s">
        <v>1215</v>
      </c>
      <c r="G192" s="770"/>
      <c r="H192" s="898" t="s">
        <v>1860</v>
      </c>
      <c r="I192" s="820">
        <v>38251465.200000003</v>
      </c>
      <c r="J192" s="899"/>
    </row>
    <row r="193" spans="1:10">
      <c r="A193" s="897">
        <f t="shared" si="2"/>
        <v>187</v>
      </c>
      <c r="B193" s="680" t="s">
        <v>2010</v>
      </c>
      <c r="C193" s="1172" t="s">
        <v>2810</v>
      </c>
      <c r="D193" s="780"/>
      <c r="E193" s="780"/>
      <c r="F193" s="819" t="s">
        <v>1215</v>
      </c>
      <c r="G193" s="770"/>
      <c r="H193" s="898" t="s">
        <v>1860</v>
      </c>
      <c r="I193" s="820">
        <v>9662430.5999999996</v>
      </c>
      <c r="J193" s="899"/>
    </row>
    <row r="194" spans="1:10">
      <c r="A194" s="897">
        <f t="shared" si="2"/>
        <v>188</v>
      </c>
      <c r="B194" s="680" t="s">
        <v>2011</v>
      </c>
      <c r="C194" s="1172" t="s">
        <v>2810</v>
      </c>
      <c r="D194" s="780"/>
      <c r="E194" s="780"/>
      <c r="F194" s="819" t="s">
        <v>1215</v>
      </c>
      <c r="G194" s="770"/>
      <c r="H194" s="898" t="s">
        <v>1860</v>
      </c>
      <c r="I194" s="820">
        <v>3961904.8533333335</v>
      </c>
      <c r="J194" s="899"/>
    </row>
    <row r="195" spans="1:10">
      <c r="A195" s="897">
        <f t="shared" si="2"/>
        <v>189</v>
      </c>
      <c r="B195" s="680" t="s">
        <v>2012</v>
      </c>
      <c r="C195" s="1172" t="s">
        <v>2810</v>
      </c>
      <c r="D195" s="780"/>
      <c r="E195" s="780"/>
      <c r="F195" s="819" t="s">
        <v>1215</v>
      </c>
      <c r="G195" s="770"/>
      <c r="H195" s="898" t="s">
        <v>1860</v>
      </c>
      <c r="I195" s="820">
        <v>2805226.6666666665</v>
      </c>
      <c r="J195" s="899"/>
    </row>
    <row r="196" spans="1:10">
      <c r="A196" s="897">
        <f t="shared" si="2"/>
        <v>190</v>
      </c>
      <c r="B196" s="680" t="s">
        <v>2013</v>
      </c>
      <c r="C196" s="1172" t="s">
        <v>2810</v>
      </c>
      <c r="D196" s="780"/>
      <c r="E196" s="780"/>
      <c r="F196" s="819" t="s">
        <v>1215</v>
      </c>
      <c r="G196" s="770"/>
      <c r="H196" s="898" t="s">
        <v>1860</v>
      </c>
      <c r="I196" s="820">
        <v>2288228.7999999998</v>
      </c>
      <c r="J196" s="899"/>
    </row>
    <row r="197" spans="1:10">
      <c r="A197" s="897">
        <f t="shared" si="2"/>
        <v>191</v>
      </c>
      <c r="B197" s="680" t="s">
        <v>2014</v>
      </c>
      <c r="C197" s="1172" t="s">
        <v>2810</v>
      </c>
      <c r="D197" s="780"/>
      <c r="E197" s="780"/>
      <c r="F197" s="819" t="s">
        <v>1215</v>
      </c>
      <c r="G197" s="770"/>
      <c r="H197" s="898" t="s">
        <v>1860</v>
      </c>
      <c r="I197" s="820">
        <v>5114666.666666667</v>
      </c>
      <c r="J197" s="899"/>
    </row>
    <row r="198" spans="1:10">
      <c r="A198" s="897">
        <f t="shared" si="2"/>
        <v>192</v>
      </c>
      <c r="B198" s="680" t="s">
        <v>2015</v>
      </c>
      <c r="C198" s="1172" t="s">
        <v>2810</v>
      </c>
      <c r="D198" s="780"/>
      <c r="E198" s="780"/>
      <c r="F198" s="819" t="s">
        <v>1215</v>
      </c>
      <c r="G198" s="770"/>
      <c r="H198" s="898" t="s">
        <v>1860</v>
      </c>
      <c r="I198" s="820">
        <v>41790755.826666668</v>
      </c>
      <c r="J198" s="899"/>
    </row>
    <row r="199" spans="1:10">
      <c r="A199" s="897">
        <f t="shared" si="2"/>
        <v>193</v>
      </c>
      <c r="B199" s="680" t="s">
        <v>2016</v>
      </c>
      <c r="C199" s="1172" t="s">
        <v>2810</v>
      </c>
      <c r="D199" s="780"/>
      <c r="E199" s="780"/>
      <c r="F199" s="819" t="s">
        <v>1215</v>
      </c>
      <c r="G199" s="770"/>
      <c r="H199" s="898" t="s">
        <v>1860</v>
      </c>
      <c r="I199" s="820">
        <v>10700962.590733334</v>
      </c>
      <c r="J199" s="899"/>
    </row>
    <row r="200" spans="1:10">
      <c r="A200" s="897">
        <f t="shared" si="2"/>
        <v>194</v>
      </c>
      <c r="B200" s="680" t="s">
        <v>2017</v>
      </c>
      <c r="C200" s="1172" t="s">
        <v>2810</v>
      </c>
      <c r="D200" s="780"/>
      <c r="E200" s="780"/>
      <c r="F200" s="819" t="s">
        <v>1215</v>
      </c>
      <c r="G200" s="770"/>
      <c r="H200" s="898" t="s">
        <v>1860</v>
      </c>
      <c r="I200" s="820">
        <v>5594983.333333334</v>
      </c>
      <c r="J200" s="899"/>
    </row>
    <row r="201" spans="1:10">
      <c r="A201" s="897">
        <f t="shared" ref="A201:A264" si="3">+A200+1</f>
        <v>195</v>
      </c>
      <c r="B201" s="680" t="s">
        <v>2018</v>
      </c>
      <c r="C201" s="1172" t="s">
        <v>2810</v>
      </c>
      <c r="D201" s="780"/>
      <c r="E201" s="780"/>
      <c r="F201" s="819" t="s">
        <v>1215</v>
      </c>
      <c r="G201" s="770"/>
      <c r="H201" s="898" t="s">
        <v>1860</v>
      </c>
      <c r="I201" s="820">
        <v>3824781.3360000001</v>
      </c>
      <c r="J201" s="899"/>
    </row>
    <row r="202" spans="1:10">
      <c r="A202" s="897">
        <f t="shared" si="3"/>
        <v>196</v>
      </c>
      <c r="B202" s="680" t="s">
        <v>2019</v>
      </c>
      <c r="C202" s="1172" t="s">
        <v>2810</v>
      </c>
      <c r="D202" s="780"/>
      <c r="E202" s="780"/>
      <c r="F202" s="819" t="s">
        <v>1215</v>
      </c>
      <c r="G202" s="770"/>
      <c r="H202" s="898" t="s">
        <v>1860</v>
      </c>
      <c r="I202" s="820">
        <v>10031826.666666666</v>
      </c>
      <c r="J202" s="899"/>
    </row>
    <row r="203" spans="1:10">
      <c r="A203" s="897">
        <f t="shared" si="3"/>
        <v>197</v>
      </c>
      <c r="B203" s="680" t="s">
        <v>2020</v>
      </c>
      <c r="C203" s="1172" t="s">
        <v>2810</v>
      </c>
      <c r="D203" s="780"/>
      <c r="E203" s="780"/>
      <c r="F203" s="819" t="s">
        <v>1215</v>
      </c>
      <c r="G203" s="770"/>
      <c r="H203" s="898" t="s">
        <v>1860</v>
      </c>
      <c r="I203" s="820">
        <v>1017600</v>
      </c>
      <c r="J203" s="899"/>
    </row>
    <row r="204" spans="1:10">
      <c r="A204" s="897">
        <f t="shared" si="3"/>
        <v>198</v>
      </c>
      <c r="B204" s="680" t="s">
        <v>2021</v>
      </c>
      <c r="C204" s="1172" t="s">
        <v>2810</v>
      </c>
      <c r="D204" s="780"/>
      <c r="E204" s="780"/>
      <c r="F204" s="819" t="s">
        <v>1215</v>
      </c>
      <c r="G204" s="770"/>
      <c r="H204" s="898" t="s">
        <v>1860</v>
      </c>
      <c r="I204" s="820">
        <v>22156000</v>
      </c>
      <c r="J204" s="899"/>
    </row>
    <row r="205" spans="1:10">
      <c r="A205" s="897">
        <f t="shared" si="3"/>
        <v>199</v>
      </c>
      <c r="B205" s="680" t="s">
        <v>2022</v>
      </c>
      <c r="C205" s="1172" t="s">
        <v>2810</v>
      </c>
      <c r="D205" s="780"/>
      <c r="E205" s="780"/>
      <c r="F205" s="819" t="s">
        <v>1215</v>
      </c>
      <c r="G205" s="770"/>
      <c r="H205" s="898" t="s">
        <v>1860</v>
      </c>
      <c r="I205" s="820">
        <v>4350000</v>
      </c>
      <c r="J205" s="899"/>
    </row>
    <row r="206" spans="1:10">
      <c r="A206" s="897">
        <f t="shared" si="3"/>
        <v>200</v>
      </c>
      <c r="B206" s="680" t="s">
        <v>2162</v>
      </c>
      <c r="C206" s="1172" t="s">
        <v>2810</v>
      </c>
      <c r="D206" s="780"/>
      <c r="E206" s="780"/>
      <c r="F206" s="819" t="s">
        <v>1215</v>
      </c>
      <c r="G206" s="770"/>
      <c r="H206" s="898" t="s">
        <v>1860</v>
      </c>
      <c r="I206" s="820">
        <v>214924.40000000002</v>
      </c>
      <c r="J206" s="899"/>
    </row>
    <row r="207" spans="1:10">
      <c r="A207" s="897">
        <f t="shared" si="3"/>
        <v>201</v>
      </c>
      <c r="B207" s="680" t="s">
        <v>2163</v>
      </c>
      <c r="C207" s="1172" t="s">
        <v>2810</v>
      </c>
      <c r="D207" s="780"/>
      <c r="E207" s="780"/>
      <c r="F207" s="819" t="s">
        <v>1215</v>
      </c>
      <c r="G207" s="770"/>
      <c r="H207" s="898" t="s">
        <v>1860</v>
      </c>
      <c r="I207" s="820">
        <v>285697.40000000002</v>
      </c>
      <c r="J207" s="899"/>
    </row>
    <row r="208" spans="1:10">
      <c r="A208" s="897">
        <f t="shared" si="3"/>
        <v>202</v>
      </c>
      <c r="B208" s="680" t="s">
        <v>2164</v>
      </c>
      <c r="C208" s="1172" t="s">
        <v>2810</v>
      </c>
      <c r="D208" s="780"/>
      <c r="E208" s="780"/>
      <c r="F208" s="819" t="s">
        <v>1215</v>
      </c>
      <c r="G208" s="770"/>
      <c r="H208" s="898" t="s">
        <v>1860</v>
      </c>
      <c r="I208" s="820">
        <v>313200</v>
      </c>
      <c r="J208" s="899"/>
    </row>
    <row r="209" spans="1:10">
      <c r="A209" s="897">
        <f t="shared" si="3"/>
        <v>203</v>
      </c>
      <c r="B209" s="680" t="s">
        <v>2165</v>
      </c>
      <c r="C209" s="1172" t="s">
        <v>2810</v>
      </c>
      <c r="D209" s="780"/>
      <c r="E209" s="780"/>
      <c r="F209" s="819" t="s">
        <v>1215</v>
      </c>
      <c r="G209" s="770"/>
      <c r="H209" s="898" t="s">
        <v>1860</v>
      </c>
      <c r="I209" s="820">
        <v>362400</v>
      </c>
      <c r="J209" s="899"/>
    </row>
    <row r="210" spans="1:10">
      <c r="A210" s="897">
        <f t="shared" si="3"/>
        <v>204</v>
      </c>
      <c r="B210" s="680" t="s">
        <v>2166</v>
      </c>
      <c r="C210" s="1172" t="s">
        <v>2810</v>
      </c>
      <c r="D210" s="780"/>
      <c r="E210" s="780"/>
      <c r="F210" s="819" t="s">
        <v>1215</v>
      </c>
      <c r="G210" s="770"/>
      <c r="H210" s="898" t="s">
        <v>1860</v>
      </c>
      <c r="I210" s="820">
        <v>349980</v>
      </c>
      <c r="J210" s="899"/>
    </row>
    <row r="211" spans="1:10">
      <c r="A211" s="897">
        <f t="shared" si="3"/>
        <v>205</v>
      </c>
      <c r="B211" s="680" t="s">
        <v>2167</v>
      </c>
      <c r="C211" s="1172" t="s">
        <v>2810</v>
      </c>
      <c r="D211" s="780"/>
      <c r="E211" s="780"/>
      <c r="F211" s="819" t="s">
        <v>1215</v>
      </c>
      <c r="G211" s="770"/>
      <c r="H211" s="898" t="s">
        <v>1860</v>
      </c>
      <c r="I211" s="820">
        <v>459980</v>
      </c>
      <c r="J211" s="899"/>
    </row>
    <row r="212" spans="1:10">
      <c r="A212" s="897">
        <f t="shared" si="3"/>
        <v>206</v>
      </c>
      <c r="B212" s="680" t="s">
        <v>2168</v>
      </c>
      <c r="C212" s="1172" t="s">
        <v>2810</v>
      </c>
      <c r="D212" s="780"/>
      <c r="E212" s="780"/>
      <c r="F212" s="819" t="s">
        <v>1215</v>
      </c>
      <c r="G212" s="770"/>
      <c r="H212" s="898" t="s">
        <v>1860</v>
      </c>
      <c r="I212" s="820">
        <v>48586</v>
      </c>
      <c r="J212" s="899"/>
    </row>
    <row r="213" spans="1:10">
      <c r="A213" s="897">
        <f t="shared" si="3"/>
        <v>207</v>
      </c>
      <c r="B213" s="680" t="s">
        <v>2168</v>
      </c>
      <c r="C213" s="1172" t="s">
        <v>2810</v>
      </c>
      <c r="D213" s="780"/>
      <c r="E213" s="780"/>
      <c r="F213" s="819" t="s">
        <v>1215</v>
      </c>
      <c r="G213" s="770"/>
      <c r="H213" s="898" t="s">
        <v>1860</v>
      </c>
      <c r="I213" s="820">
        <v>68586</v>
      </c>
      <c r="J213" s="899"/>
    </row>
    <row r="214" spans="1:10">
      <c r="A214" s="897">
        <f t="shared" si="3"/>
        <v>208</v>
      </c>
      <c r="B214" s="680" t="s">
        <v>2169</v>
      </c>
      <c r="C214" s="1172" t="s">
        <v>2810</v>
      </c>
      <c r="D214" s="780"/>
      <c r="E214" s="780"/>
      <c r="F214" s="819" t="s">
        <v>1215</v>
      </c>
      <c r="G214" s="770"/>
      <c r="H214" s="898" t="s">
        <v>1860</v>
      </c>
      <c r="I214" s="820">
        <v>6000</v>
      </c>
      <c r="J214" s="899"/>
    </row>
    <row r="215" spans="1:10">
      <c r="A215" s="897">
        <f t="shared" si="3"/>
        <v>209</v>
      </c>
      <c r="B215" s="680" t="s">
        <v>2170</v>
      </c>
      <c r="C215" s="1172" t="s">
        <v>2810</v>
      </c>
      <c r="D215" s="780"/>
      <c r="E215" s="780"/>
      <c r="F215" s="819" t="s">
        <v>1215</v>
      </c>
      <c r="G215" s="770"/>
      <c r="H215" s="898" t="s">
        <v>1860</v>
      </c>
      <c r="I215" s="820">
        <v>23722.600000000002</v>
      </c>
      <c r="J215" s="899"/>
    </row>
    <row r="216" spans="1:10">
      <c r="A216" s="897">
        <f t="shared" si="3"/>
        <v>210</v>
      </c>
      <c r="B216" s="680" t="s">
        <v>2171</v>
      </c>
      <c r="C216" s="1172" t="s">
        <v>2810</v>
      </c>
      <c r="D216" s="780"/>
      <c r="E216" s="780"/>
      <c r="F216" s="819" t="s">
        <v>1215</v>
      </c>
      <c r="G216" s="770"/>
      <c r="H216" s="898" t="s">
        <v>1860</v>
      </c>
      <c r="I216" s="820">
        <v>32113.4</v>
      </c>
      <c r="J216" s="899"/>
    </row>
    <row r="217" spans="1:10">
      <c r="A217" s="897">
        <f t="shared" si="3"/>
        <v>211</v>
      </c>
      <c r="B217" s="680" t="s">
        <v>2172</v>
      </c>
      <c r="C217" s="1172" t="s">
        <v>2810</v>
      </c>
      <c r="D217" s="780"/>
      <c r="E217" s="780"/>
      <c r="F217" s="819" t="s">
        <v>1215</v>
      </c>
      <c r="G217" s="770"/>
      <c r="H217" s="898" t="s">
        <v>1860</v>
      </c>
      <c r="I217" s="820">
        <v>41533.4</v>
      </c>
      <c r="J217" s="899"/>
    </row>
    <row r="218" spans="1:10">
      <c r="A218" s="897">
        <f t="shared" si="3"/>
        <v>212</v>
      </c>
      <c r="B218" s="680" t="s">
        <v>2173</v>
      </c>
      <c r="C218" s="1172" t="s">
        <v>2810</v>
      </c>
      <c r="D218" s="780"/>
      <c r="E218" s="780"/>
      <c r="F218" s="819" t="s">
        <v>1215</v>
      </c>
      <c r="G218" s="770"/>
      <c r="H218" s="898" t="s">
        <v>1860</v>
      </c>
      <c r="I218" s="820">
        <v>56000</v>
      </c>
      <c r="J218" s="899"/>
    </row>
    <row r="219" spans="1:10">
      <c r="A219" s="897">
        <f t="shared" si="3"/>
        <v>213</v>
      </c>
      <c r="B219" s="680" t="s">
        <v>2174</v>
      </c>
      <c r="C219" s="1172" t="s">
        <v>2810</v>
      </c>
      <c r="D219" s="780"/>
      <c r="E219" s="780"/>
      <c r="F219" s="819" t="s">
        <v>1215</v>
      </c>
      <c r="G219" s="770"/>
      <c r="H219" s="898" t="s">
        <v>1860</v>
      </c>
      <c r="I219" s="820">
        <v>119333.40000000001</v>
      </c>
      <c r="J219" s="899"/>
    </row>
    <row r="220" spans="1:10">
      <c r="A220" s="897">
        <f t="shared" si="3"/>
        <v>214</v>
      </c>
      <c r="B220" s="680" t="s">
        <v>2175</v>
      </c>
      <c r="C220" s="1172" t="s">
        <v>2810</v>
      </c>
      <c r="D220" s="780"/>
      <c r="E220" s="780"/>
      <c r="F220" s="819" t="s">
        <v>1215</v>
      </c>
      <c r="G220" s="770"/>
      <c r="H220" s="898" t="s">
        <v>1860</v>
      </c>
      <c r="I220" s="820">
        <v>123333.40000000001</v>
      </c>
      <c r="J220" s="899"/>
    </row>
    <row r="221" spans="1:10">
      <c r="A221" s="897">
        <f t="shared" si="3"/>
        <v>215</v>
      </c>
      <c r="B221" s="680" t="s">
        <v>2176</v>
      </c>
      <c r="C221" s="1172" t="s">
        <v>2810</v>
      </c>
      <c r="D221" s="780"/>
      <c r="E221" s="780"/>
      <c r="F221" s="819" t="s">
        <v>1215</v>
      </c>
      <c r="G221" s="770"/>
      <c r="H221" s="898" t="s">
        <v>1860</v>
      </c>
      <c r="I221" s="820">
        <v>135333.4</v>
      </c>
      <c r="J221" s="899"/>
    </row>
    <row r="222" spans="1:10">
      <c r="A222" s="897">
        <f t="shared" si="3"/>
        <v>216</v>
      </c>
      <c r="B222" s="680" t="s">
        <v>2177</v>
      </c>
      <c r="C222" s="1172" t="s">
        <v>2810</v>
      </c>
      <c r="D222" s="780"/>
      <c r="E222" s="780"/>
      <c r="F222" s="819" t="s">
        <v>1215</v>
      </c>
      <c r="G222" s="770"/>
      <c r="H222" s="898" t="s">
        <v>1860</v>
      </c>
      <c r="I222" s="820">
        <v>250033.40000000002</v>
      </c>
      <c r="J222" s="899"/>
    </row>
    <row r="223" spans="1:10">
      <c r="A223" s="897">
        <f t="shared" si="3"/>
        <v>217</v>
      </c>
      <c r="B223" s="680" t="s">
        <v>1802</v>
      </c>
      <c r="C223" s="1172" t="s">
        <v>2810</v>
      </c>
      <c r="D223" s="780"/>
      <c r="E223" s="780"/>
      <c r="F223" s="819" t="s">
        <v>1215</v>
      </c>
      <c r="G223" s="770"/>
      <c r="H223" s="898" t="s">
        <v>1860</v>
      </c>
      <c r="I223" s="820">
        <v>259333.40000000002</v>
      </c>
      <c r="J223" s="899"/>
    </row>
    <row r="224" spans="1:10">
      <c r="A224" s="897">
        <f t="shared" si="3"/>
        <v>218</v>
      </c>
      <c r="B224" s="680" t="s">
        <v>1803</v>
      </c>
      <c r="C224" s="1172" t="s">
        <v>2810</v>
      </c>
      <c r="D224" s="780"/>
      <c r="E224" s="780"/>
      <c r="F224" s="819" t="s">
        <v>1215</v>
      </c>
      <c r="G224" s="770"/>
      <c r="H224" s="898" t="s">
        <v>1860</v>
      </c>
      <c r="I224" s="820">
        <v>263855.8</v>
      </c>
      <c r="J224" s="899"/>
    </row>
    <row r="225" spans="1:10">
      <c r="A225" s="897">
        <f t="shared" si="3"/>
        <v>219</v>
      </c>
      <c r="B225" s="680" t="s">
        <v>2178</v>
      </c>
      <c r="C225" s="1172" t="s">
        <v>2810</v>
      </c>
      <c r="D225" s="780"/>
      <c r="E225" s="780"/>
      <c r="F225" s="819" t="s">
        <v>1215</v>
      </c>
      <c r="G225" s="770"/>
      <c r="H225" s="898" t="s">
        <v>1860</v>
      </c>
      <c r="I225" s="820">
        <v>272453.40000000002</v>
      </c>
      <c r="J225" s="899"/>
    </row>
    <row r="226" spans="1:10">
      <c r="A226" s="897">
        <f t="shared" si="3"/>
        <v>220</v>
      </c>
      <c r="B226" s="680" t="s">
        <v>2179</v>
      </c>
      <c r="C226" s="1172" t="s">
        <v>2810</v>
      </c>
      <c r="D226" s="780"/>
      <c r="E226" s="780"/>
      <c r="F226" s="819" t="s">
        <v>1215</v>
      </c>
      <c r="G226" s="770"/>
      <c r="H226" s="898" t="s">
        <v>1860</v>
      </c>
      <c r="I226" s="820">
        <v>123500</v>
      </c>
      <c r="J226" s="899"/>
    </row>
    <row r="227" spans="1:10">
      <c r="A227" s="897">
        <f t="shared" si="3"/>
        <v>221</v>
      </c>
      <c r="B227" s="680" t="s">
        <v>2180</v>
      </c>
      <c r="C227" s="1172" t="s">
        <v>2810</v>
      </c>
      <c r="D227" s="780"/>
      <c r="E227" s="780"/>
      <c r="F227" s="819" t="s">
        <v>1215</v>
      </c>
      <c r="G227" s="770"/>
      <c r="H227" s="898" t="s">
        <v>1860</v>
      </c>
      <c r="I227" s="820">
        <v>167200</v>
      </c>
      <c r="J227" s="899"/>
    </row>
    <row r="228" spans="1:10">
      <c r="A228" s="897">
        <f t="shared" si="3"/>
        <v>222</v>
      </c>
      <c r="B228" s="680" t="s">
        <v>2181</v>
      </c>
      <c r="C228" s="1172" t="s">
        <v>2810</v>
      </c>
      <c r="D228" s="780"/>
      <c r="E228" s="780"/>
      <c r="F228" s="819" t="s">
        <v>1215</v>
      </c>
      <c r="G228" s="770"/>
      <c r="H228" s="898" t="s">
        <v>1860</v>
      </c>
      <c r="I228" s="820">
        <v>147980</v>
      </c>
      <c r="J228" s="899"/>
    </row>
    <row r="229" spans="1:10">
      <c r="A229" s="897">
        <f t="shared" si="3"/>
        <v>223</v>
      </c>
      <c r="B229" s="680" t="s">
        <v>2182</v>
      </c>
      <c r="C229" s="1172" t="s">
        <v>2810</v>
      </c>
      <c r="D229" s="780"/>
      <c r="E229" s="780"/>
      <c r="F229" s="819" t="s">
        <v>1215</v>
      </c>
      <c r="G229" s="770"/>
      <c r="H229" s="898" t="s">
        <v>1860</v>
      </c>
      <c r="I229" s="820">
        <v>26980</v>
      </c>
      <c r="J229" s="899"/>
    </row>
    <row r="230" spans="1:10">
      <c r="A230" s="897">
        <f t="shared" si="3"/>
        <v>224</v>
      </c>
      <c r="B230" s="680" t="s">
        <v>2183</v>
      </c>
      <c r="C230" s="1172" t="s">
        <v>2810</v>
      </c>
      <c r="D230" s="780"/>
      <c r="E230" s="780"/>
      <c r="F230" s="819" t="s">
        <v>1215</v>
      </c>
      <c r="G230" s="770"/>
      <c r="H230" s="898" t="s">
        <v>1860</v>
      </c>
      <c r="I230" s="820">
        <v>88000</v>
      </c>
      <c r="J230" s="899"/>
    </row>
    <row r="231" spans="1:10">
      <c r="A231" s="897">
        <f t="shared" si="3"/>
        <v>225</v>
      </c>
      <c r="B231" s="680" t="s">
        <v>2180</v>
      </c>
      <c r="C231" s="1172" t="s">
        <v>2810</v>
      </c>
      <c r="D231" s="780"/>
      <c r="E231" s="780"/>
      <c r="F231" s="819" t="s">
        <v>1215</v>
      </c>
      <c r="G231" s="770"/>
      <c r="H231" s="898" t="s">
        <v>1860</v>
      </c>
      <c r="I231" s="820">
        <v>167200</v>
      </c>
      <c r="J231" s="899"/>
    </row>
    <row r="232" spans="1:10">
      <c r="A232" s="897">
        <f t="shared" si="3"/>
        <v>226</v>
      </c>
      <c r="B232" s="680" t="s">
        <v>2184</v>
      </c>
      <c r="C232" s="1172" t="s">
        <v>2810</v>
      </c>
      <c r="D232" s="780"/>
      <c r="E232" s="780"/>
      <c r="F232" s="819" t="s">
        <v>1215</v>
      </c>
      <c r="G232" s="770"/>
      <c r="H232" s="898" t="s">
        <v>1860</v>
      </c>
      <c r="I232" s="820">
        <v>269690</v>
      </c>
      <c r="J232" s="899"/>
    </row>
    <row r="233" spans="1:10">
      <c r="A233" s="897">
        <f t="shared" si="3"/>
        <v>227</v>
      </c>
      <c r="B233" s="680" t="s">
        <v>2185</v>
      </c>
      <c r="C233" s="1172" t="s">
        <v>2810</v>
      </c>
      <c r="D233" s="780"/>
      <c r="E233" s="780"/>
      <c r="F233" s="819" t="s">
        <v>1215</v>
      </c>
      <c r="G233" s="770"/>
      <c r="H233" s="898" t="s">
        <v>1860</v>
      </c>
      <c r="I233" s="820">
        <v>99800</v>
      </c>
      <c r="J233" s="899"/>
    </row>
    <row r="234" spans="1:10">
      <c r="A234" s="897">
        <f t="shared" si="3"/>
        <v>228</v>
      </c>
      <c r="B234" s="680" t="s">
        <v>2186</v>
      </c>
      <c r="C234" s="1172" t="s">
        <v>2810</v>
      </c>
      <c r="D234" s="780"/>
      <c r="E234" s="780"/>
      <c r="F234" s="819" t="s">
        <v>1215</v>
      </c>
      <c r="G234" s="770"/>
      <c r="H234" s="898" t="s">
        <v>1860</v>
      </c>
      <c r="I234" s="820">
        <v>365805</v>
      </c>
      <c r="J234" s="899"/>
    </row>
    <row r="235" spans="1:10">
      <c r="A235" s="897">
        <f t="shared" si="3"/>
        <v>229</v>
      </c>
      <c r="B235" s="680" t="s">
        <v>2187</v>
      </c>
      <c r="C235" s="1172" t="s">
        <v>2810</v>
      </c>
      <c r="D235" s="780"/>
      <c r="E235" s="780"/>
      <c r="F235" s="819" t="s">
        <v>1215</v>
      </c>
      <c r="G235" s="770"/>
      <c r="H235" s="898" t="s">
        <v>1860</v>
      </c>
      <c r="I235" s="820">
        <v>380000</v>
      </c>
      <c r="J235" s="899"/>
    </row>
    <row r="236" spans="1:10">
      <c r="A236" s="897">
        <f t="shared" si="3"/>
        <v>230</v>
      </c>
      <c r="B236" s="680" t="s">
        <v>2188</v>
      </c>
      <c r="C236" s="479"/>
      <c r="D236" s="780"/>
      <c r="E236" s="780"/>
      <c r="F236" s="819" t="s">
        <v>1215</v>
      </c>
      <c r="G236" s="770"/>
      <c r="H236" s="898" t="s">
        <v>1860</v>
      </c>
      <c r="I236" s="820">
        <v>398268</v>
      </c>
      <c r="J236" s="899"/>
    </row>
    <row r="237" spans="1:10">
      <c r="A237" s="897">
        <f t="shared" si="3"/>
        <v>231</v>
      </c>
      <c r="B237" s="680" t="s">
        <v>2189</v>
      </c>
      <c r="C237" s="479"/>
      <c r="D237" s="780"/>
      <c r="E237" s="780"/>
      <c r="F237" s="819" t="s">
        <v>1215</v>
      </c>
      <c r="G237" s="770"/>
      <c r="H237" s="898" t="s">
        <v>1860</v>
      </c>
      <c r="I237" s="820">
        <v>136000</v>
      </c>
      <c r="J237" s="899"/>
    </row>
    <row r="238" spans="1:10">
      <c r="A238" s="897">
        <f t="shared" si="3"/>
        <v>232</v>
      </c>
      <c r="B238" s="680" t="s">
        <v>2190</v>
      </c>
      <c r="C238" s="479"/>
      <c r="D238" s="780"/>
      <c r="E238" s="780"/>
      <c r="F238" s="819" t="s">
        <v>1215</v>
      </c>
      <c r="G238" s="770"/>
      <c r="H238" s="898" t="s">
        <v>1860</v>
      </c>
      <c r="I238" s="820">
        <v>28000</v>
      </c>
      <c r="J238" s="899"/>
    </row>
    <row r="239" spans="1:10">
      <c r="A239" s="897">
        <f t="shared" si="3"/>
        <v>233</v>
      </c>
      <c r="B239" s="680" t="s">
        <v>2191</v>
      </c>
      <c r="C239" s="479"/>
      <c r="D239" s="780"/>
      <c r="E239" s="780"/>
      <c r="F239" s="819" t="s">
        <v>1215</v>
      </c>
      <c r="G239" s="770"/>
      <c r="H239" s="898" t="s">
        <v>1860</v>
      </c>
      <c r="I239" s="820">
        <v>80000</v>
      </c>
      <c r="J239" s="899"/>
    </row>
    <row r="240" spans="1:10">
      <c r="A240" s="897">
        <f t="shared" si="3"/>
        <v>234</v>
      </c>
      <c r="B240" s="680" t="s">
        <v>2180</v>
      </c>
      <c r="C240" s="479"/>
      <c r="D240" s="780"/>
      <c r="E240" s="780"/>
      <c r="F240" s="819" t="s">
        <v>1215</v>
      </c>
      <c r="G240" s="770"/>
      <c r="H240" s="898" t="s">
        <v>1860</v>
      </c>
      <c r="I240" s="820">
        <v>140504.20000000001</v>
      </c>
      <c r="J240" s="899"/>
    </row>
    <row r="241" spans="1:10">
      <c r="A241" s="897">
        <f t="shared" si="3"/>
        <v>235</v>
      </c>
      <c r="B241" s="680" t="s">
        <v>2192</v>
      </c>
      <c r="C241" s="479"/>
      <c r="D241" s="780"/>
      <c r="E241" s="780"/>
      <c r="F241" s="819" t="s">
        <v>1215</v>
      </c>
      <c r="G241" s="770"/>
      <c r="H241" s="898" t="s">
        <v>1860</v>
      </c>
      <c r="I241" s="820">
        <v>221932.80000000002</v>
      </c>
      <c r="J241" s="899"/>
    </row>
    <row r="242" spans="1:10">
      <c r="A242" s="897">
        <f t="shared" si="3"/>
        <v>236</v>
      </c>
      <c r="B242" s="680" t="s">
        <v>2193</v>
      </c>
      <c r="C242" s="479"/>
      <c r="D242" s="780"/>
      <c r="E242" s="780"/>
      <c r="F242" s="819" t="s">
        <v>1215</v>
      </c>
      <c r="G242" s="770"/>
      <c r="H242" s="898" t="s">
        <v>1860</v>
      </c>
      <c r="I242" s="820">
        <v>344363</v>
      </c>
      <c r="J242" s="899"/>
    </row>
    <row r="243" spans="1:10">
      <c r="A243" s="897">
        <f t="shared" si="3"/>
        <v>237</v>
      </c>
      <c r="B243" s="680" t="s">
        <v>2194</v>
      </c>
      <c r="C243" s="479"/>
      <c r="D243" s="780"/>
      <c r="E243" s="780"/>
      <c r="F243" s="819" t="s">
        <v>1215</v>
      </c>
      <c r="G243" s="770"/>
      <c r="H243" s="898" t="s">
        <v>1860</v>
      </c>
      <c r="I243" s="820">
        <v>63865.600000000006</v>
      </c>
      <c r="J243" s="899"/>
    </row>
    <row r="244" spans="1:10">
      <c r="A244" s="897">
        <f t="shared" si="3"/>
        <v>238</v>
      </c>
      <c r="B244" s="680" t="s">
        <v>2195</v>
      </c>
      <c r="C244" s="479"/>
      <c r="D244" s="780"/>
      <c r="E244" s="780"/>
      <c r="F244" s="819" t="s">
        <v>1215</v>
      </c>
      <c r="G244" s="770"/>
      <c r="H244" s="898" t="s">
        <v>1860</v>
      </c>
      <c r="I244" s="820">
        <v>139721.80000000002</v>
      </c>
      <c r="J244" s="899"/>
    </row>
    <row r="245" spans="1:10">
      <c r="A245" s="897">
        <f t="shared" si="3"/>
        <v>239</v>
      </c>
      <c r="B245" s="680" t="s">
        <v>2196</v>
      </c>
      <c r="C245" s="479"/>
      <c r="D245" s="780"/>
      <c r="E245" s="780"/>
      <c r="F245" s="819" t="s">
        <v>1215</v>
      </c>
      <c r="G245" s="770"/>
      <c r="H245" s="898" t="s">
        <v>1860</v>
      </c>
      <c r="I245" s="820">
        <v>231512.6</v>
      </c>
      <c r="J245" s="899"/>
    </row>
    <row r="246" spans="1:10">
      <c r="A246" s="897">
        <f t="shared" si="3"/>
        <v>240</v>
      </c>
      <c r="B246" s="680" t="s">
        <v>2183</v>
      </c>
      <c r="C246" s="479"/>
      <c r="D246" s="780"/>
      <c r="E246" s="780"/>
      <c r="F246" s="819" t="s">
        <v>1215</v>
      </c>
      <c r="G246" s="770"/>
      <c r="H246" s="898" t="s">
        <v>1860</v>
      </c>
      <c r="I246" s="820">
        <v>67227</v>
      </c>
      <c r="J246" s="899"/>
    </row>
    <row r="247" spans="1:10">
      <c r="A247" s="897">
        <f t="shared" si="3"/>
        <v>241</v>
      </c>
      <c r="B247" s="680" t="s">
        <v>2183</v>
      </c>
      <c r="C247" s="479"/>
      <c r="D247" s="780"/>
      <c r="E247" s="780"/>
      <c r="F247" s="819" t="s">
        <v>1215</v>
      </c>
      <c r="G247" s="770"/>
      <c r="H247" s="898" t="s">
        <v>1860</v>
      </c>
      <c r="I247" s="820">
        <v>73949.8</v>
      </c>
      <c r="J247" s="899"/>
    </row>
    <row r="248" spans="1:10">
      <c r="A248" s="897">
        <f t="shared" si="3"/>
        <v>242</v>
      </c>
      <c r="B248" s="680" t="s">
        <v>2197</v>
      </c>
      <c r="C248" s="479"/>
      <c r="D248" s="780"/>
      <c r="E248" s="780"/>
      <c r="F248" s="819" t="s">
        <v>1215</v>
      </c>
      <c r="G248" s="770"/>
      <c r="H248" s="898" t="s">
        <v>1860</v>
      </c>
      <c r="I248" s="820">
        <v>184874</v>
      </c>
      <c r="J248" s="899"/>
    </row>
    <row r="249" spans="1:10">
      <c r="A249" s="897">
        <f t="shared" si="3"/>
        <v>243</v>
      </c>
      <c r="B249" s="680" t="s">
        <v>2198</v>
      </c>
      <c r="C249" s="479"/>
      <c r="D249" s="780"/>
      <c r="E249" s="780"/>
      <c r="F249" s="819" t="s">
        <v>1215</v>
      </c>
      <c r="G249" s="770"/>
      <c r="H249" s="898" t="s">
        <v>1860</v>
      </c>
      <c r="I249" s="820">
        <v>319327.60000000003</v>
      </c>
      <c r="J249" s="899"/>
    </row>
    <row r="250" spans="1:10">
      <c r="A250" s="897">
        <f t="shared" si="3"/>
        <v>244</v>
      </c>
      <c r="B250" s="680" t="s">
        <v>2199</v>
      </c>
      <c r="C250" s="479"/>
      <c r="D250" s="780"/>
      <c r="E250" s="780"/>
      <c r="F250" s="819" t="s">
        <v>1215</v>
      </c>
      <c r="G250" s="770"/>
      <c r="H250" s="898" t="s">
        <v>1860</v>
      </c>
      <c r="I250" s="820">
        <v>79515.8</v>
      </c>
      <c r="J250" s="899"/>
    </row>
    <row r="251" spans="1:10">
      <c r="A251" s="897">
        <f t="shared" si="3"/>
        <v>245</v>
      </c>
      <c r="B251" s="680" t="s">
        <v>2200</v>
      </c>
      <c r="C251" s="479"/>
      <c r="D251" s="780"/>
      <c r="E251" s="780"/>
      <c r="F251" s="819" t="s">
        <v>1215</v>
      </c>
      <c r="G251" s="770"/>
      <c r="H251" s="898" t="s">
        <v>1860</v>
      </c>
      <c r="I251" s="820">
        <v>63865.600000000006</v>
      </c>
      <c r="J251" s="899"/>
    </row>
    <row r="252" spans="1:10">
      <c r="A252" s="897">
        <f t="shared" si="3"/>
        <v>246</v>
      </c>
      <c r="B252" s="680" t="s">
        <v>2200</v>
      </c>
      <c r="C252" s="479"/>
      <c r="D252" s="780"/>
      <c r="E252" s="780"/>
      <c r="F252" s="819" t="s">
        <v>1215</v>
      </c>
      <c r="G252" s="770"/>
      <c r="H252" s="898" t="s">
        <v>1860</v>
      </c>
      <c r="I252" s="820">
        <v>77310.8</v>
      </c>
      <c r="J252" s="899"/>
    </row>
    <row r="253" spans="1:10">
      <c r="A253" s="897">
        <f t="shared" si="3"/>
        <v>247</v>
      </c>
      <c r="B253" s="680" t="s">
        <v>2201</v>
      </c>
      <c r="C253" s="479"/>
      <c r="D253" s="780"/>
      <c r="E253" s="780"/>
      <c r="F253" s="819" t="s">
        <v>1215</v>
      </c>
      <c r="G253" s="770"/>
      <c r="H253" s="898" t="s">
        <v>1860</v>
      </c>
      <c r="I253" s="820">
        <v>77311</v>
      </c>
      <c r="J253" s="899"/>
    </row>
    <row r="254" spans="1:10">
      <c r="A254" s="897">
        <f t="shared" si="3"/>
        <v>248</v>
      </c>
      <c r="B254" s="680" t="s">
        <v>2202</v>
      </c>
      <c r="C254" s="479"/>
      <c r="D254" s="780"/>
      <c r="E254" s="780"/>
      <c r="F254" s="819" t="s">
        <v>1215</v>
      </c>
      <c r="G254" s="770"/>
      <c r="H254" s="898" t="s">
        <v>1860</v>
      </c>
      <c r="I254" s="820">
        <v>94117.6</v>
      </c>
      <c r="J254" s="899"/>
    </row>
    <row r="255" spans="1:10">
      <c r="A255" s="897">
        <f t="shared" si="3"/>
        <v>249</v>
      </c>
      <c r="B255" s="680" t="s">
        <v>2200</v>
      </c>
      <c r="C255" s="479"/>
      <c r="D255" s="780"/>
      <c r="E255" s="780"/>
      <c r="F255" s="819" t="s">
        <v>1215</v>
      </c>
      <c r="G255" s="770"/>
      <c r="H255" s="898" t="s">
        <v>1860</v>
      </c>
      <c r="I255" s="820">
        <v>128117.8</v>
      </c>
      <c r="J255" s="899"/>
    </row>
    <row r="256" spans="1:10">
      <c r="A256" s="897">
        <f t="shared" si="3"/>
        <v>250</v>
      </c>
      <c r="B256" s="680" t="s">
        <v>2203</v>
      </c>
      <c r="C256" s="479"/>
      <c r="D256" s="780"/>
      <c r="E256" s="780"/>
      <c r="F256" s="819" t="s">
        <v>1215</v>
      </c>
      <c r="G256" s="770"/>
      <c r="H256" s="898" t="s">
        <v>1860</v>
      </c>
      <c r="I256" s="820">
        <v>151260.6</v>
      </c>
      <c r="J256" s="899"/>
    </row>
    <row r="257" spans="1:10">
      <c r="A257" s="897">
        <f t="shared" si="3"/>
        <v>251</v>
      </c>
      <c r="B257" s="680" t="s">
        <v>2204</v>
      </c>
      <c r="C257" s="479"/>
      <c r="D257" s="780"/>
      <c r="E257" s="780"/>
      <c r="F257" s="819" t="s">
        <v>1215</v>
      </c>
      <c r="G257" s="770"/>
      <c r="H257" s="898" t="s">
        <v>1860</v>
      </c>
      <c r="I257" s="820">
        <v>178151.2</v>
      </c>
      <c r="J257" s="899"/>
    </row>
    <row r="258" spans="1:10">
      <c r="A258" s="897">
        <f t="shared" si="3"/>
        <v>252</v>
      </c>
      <c r="B258" s="680" t="s">
        <v>2198</v>
      </c>
      <c r="C258" s="479"/>
      <c r="D258" s="780"/>
      <c r="E258" s="780"/>
      <c r="F258" s="819" t="s">
        <v>1215</v>
      </c>
      <c r="G258" s="770"/>
      <c r="H258" s="898" t="s">
        <v>1860</v>
      </c>
      <c r="I258" s="820">
        <v>127731.20000000001</v>
      </c>
      <c r="J258" s="899"/>
    </row>
    <row r="259" spans="1:10">
      <c r="A259" s="897">
        <f t="shared" si="3"/>
        <v>253</v>
      </c>
      <c r="B259" s="680" t="s">
        <v>2202</v>
      </c>
      <c r="C259" s="479"/>
      <c r="D259" s="780"/>
      <c r="E259" s="780"/>
      <c r="F259" s="819" t="s">
        <v>1215</v>
      </c>
      <c r="G259" s="770"/>
      <c r="H259" s="898" t="s">
        <v>1860</v>
      </c>
      <c r="I259" s="820">
        <v>235294.2</v>
      </c>
      <c r="J259" s="899"/>
    </row>
    <row r="260" spans="1:10">
      <c r="A260" s="897">
        <f t="shared" si="3"/>
        <v>254</v>
      </c>
      <c r="B260" s="680" t="s">
        <v>2198</v>
      </c>
      <c r="C260" s="479"/>
      <c r="D260" s="780"/>
      <c r="E260" s="780"/>
      <c r="F260" s="819" t="s">
        <v>1215</v>
      </c>
      <c r="G260" s="770"/>
      <c r="H260" s="898" t="s">
        <v>1860</v>
      </c>
      <c r="I260" s="820">
        <v>279445.60000000003</v>
      </c>
      <c r="J260" s="899"/>
    </row>
    <row r="261" spans="1:10">
      <c r="A261" s="897">
        <f t="shared" si="3"/>
        <v>255</v>
      </c>
      <c r="B261" s="680" t="s">
        <v>2180</v>
      </c>
      <c r="C261" s="479"/>
      <c r="D261" s="780"/>
      <c r="E261" s="780"/>
      <c r="F261" s="819" t="s">
        <v>1215</v>
      </c>
      <c r="G261" s="770"/>
      <c r="H261" s="898" t="s">
        <v>1860</v>
      </c>
      <c r="I261" s="820">
        <v>184140</v>
      </c>
      <c r="J261" s="899"/>
    </row>
    <row r="262" spans="1:10">
      <c r="A262" s="897">
        <f t="shared" si="3"/>
        <v>256</v>
      </c>
      <c r="B262" s="680" t="s">
        <v>2205</v>
      </c>
      <c r="C262" s="479"/>
      <c r="D262" s="780"/>
      <c r="E262" s="780"/>
      <c r="F262" s="819" t="s">
        <v>1215</v>
      </c>
      <c r="G262" s="770"/>
      <c r="H262" s="898" t="s">
        <v>1860</v>
      </c>
      <c r="I262" s="820">
        <v>293980</v>
      </c>
      <c r="J262" s="899"/>
    </row>
    <row r="263" spans="1:10">
      <c r="A263" s="897">
        <f t="shared" si="3"/>
        <v>257</v>
      </c>
      <c r="B263" s="680" t="s">
        <v>2168</v>
      </c>
      <c r="C263" s="479"/>
      <c r="D263" s="780"/>
      <c r="E263" s="780"/>
      <c r="F263" s="819" t="s">
        <v>1215</v>
      </c>
      <c r="G263" s="770"/>
      <c r="H263" s="898" t="s">
        <v>1860</v>
      </c>
      <c r="I263" s="820">
        <v>12580</v>
      </c>
      <c r="J263" s="899"/>
    </row>
    <row r="264" spans="1:10">
      <c r="A264" s="897">
        <f t="shared" si="3"/>
        <v>258</v>
      </c>
      <c r="B264" s="680" t="s">
        <v>2168</v>
      </c>
      <c r="C264" s="479"/>
      <c r="D264" s="780"/>
      <c r="E264" s="780"/>
      <c r="F264" s="819" t="s">
        <v>1215</v>
      </c>
      <c r="G264" s="770"/>
      <c r="H264" s="898" t="s">
        <v>1860</v>
      </c>
      <c r="I264" s="820">
        <v>60737.600000000006</v>
      </c>
      <c r="J264" s="899"/>
    </row>
    <row r="265" spans="1:10">
      <c r="A265" s="897">
        <f t="shared" ref="A265:A328" si="4">+A264+1</f>
        <v>259</v>
      </c>
      <c r="B265" s="680" t="s">
        <v>2206</v>
      </c>
      <c r="C265" s="479"/>
      <c r="D265" s="780"/>
      <c r="E265" s="780"/>
      <c r="F265" s="819" t="s">
        <v>1215</v>
      </c>
      <c r="G265" s="770"/>
      <c r="H265" s="898" t="s">
        <v>1860</v>
      </c>
      <c r="I265" s="820">
        <v>145000</v>
      </c>
      <c r="J265" s="899"/>
    </row>
    <row r="266" spans="1:10">
      <c r="A266" s="897">
        <f t="shared" si="4"/>
        <v>260</v>
      </c>
      <c r="B266" s="680" t="s">
        <v>2206</v>
      </c>
      <c r="C266" s="479"/>
      <c r="D266" s="780"/>
      <c r="E266" s="780"/>
      <c r="F266" s="819" t="s">
        <v>1215</v>
      </c>
      <c r="G266" s="770"/>
      <c r="H266" s="898" t="s">
        <v>1860</v>
      </c>
      <c r="I266" s="820">
        <v>112000</v>
      </c>
      <c r="J266" s="899"/>
    </row>
    <row r="267" spans="1:10">
      <c r="A267" s="897">
        <f t="shared" si="4"/>
        <v>261</v>
      </c>
      <c r="B267" s="680" t="s">
        <v>1226</v>
      </c>
      <c r="C267" s="479"/>
      <c r="D267" s="780"/>
      <c r="E267" s="780"/>
      <c r="F267" s="819" t="s">
        <v>1215</v>
      </c>
      <c r="G267" s="770"/>
      <c r="H267" s="898" t="s">
        <v>1860</v>
      </c>
      <c r="I267" s="820">
        <v>118787.6</v>
      </c>
      <c r="J267" s="899"/>
    </row>
    <row r="268" spans="1:10">
      <c r="A268" s="897">
        <f t="shared" si="4"/>
        <v>262</v>
      </c>
      <c r="B268" s="680" t="s">
        <v>2207</v>
      </c>
      <c r="C268" s="479"/>
      <c r="D268" s="780"/>
      <c r="E268" s="780"/>
      <c r="F268" s="819" t="s">
        <v>1215</v>
      </c>
      <c r="G268" s="770"/>
      <c r="H268" s="898" t="s">
        <v>1860</v>
      </c>
      <c r="I268" s="820">
        <v>25160.012000000002</v>
      </c>
      <c r="J268" s="899"/>
    </row>
    <row r="269" spans="1:10">
      <c r="A269" s="897">
        <f t="shared" si="4"/>
        <v>263</v>
      </c>
      <c r="B269" s="680" t="s">
        <v>2208</v>
      </c>
      <c r="C269" s="479"/>
      <c r="D269" s="780"/>
      <c r="E269" s="780"/>
      <c r="F269" s="819" t="s">
        <v>1215</v>
      </c>
      <c r="G269" s="770"/>
      <c r="H269" s="898" t="s">
        <v>1860</v>
      </c>
      <c r="I269" s="820">
        <v>342000</v>
      </c>
      <c r="J269" s="899"/>
    </row>
    <row r="270" spans="1:10">
      <c r="A270" s="897">
        <f t="shared" si="4"/>
        <v>264</v>
      </c>
      <c r="B270" s="680" t="s">
        <v>2209</v>
      </c>
      <c r="C270" s="1171" t="s">
        <v>2810</v>
      </c>
      <c r="D270" s="780"/>
      <c r="E270" s="780"/>
      <c r="F270" s="819" t="s">
        <v>1215</v>
      </c>
      <c r="G270" s="770"/>
      <c r="H270" s="898" t="s">
        <v>1860</v>
      </c>
      <c r="I270" s="820">
        <v>217708</v>
      </c>
      <c r="J270" s="899"/>
    </row>
    <row r="271" spans="1:10">
      <c r="A271" s="897">
        <f t="shared" si="4"/>
        <v>265</v>
      </c>
      <c r="B271" s="680" t="s">
        <v>2208</v>
      </c>
      <c r="C271" s="479"/>
      <c r="D271" s="780"/>
      <c r="E271" s="780"/>
      <c r="F271" s="819" t="s">
        <v>1215</v>
      </c>
      <c r="G271" s="770"/>
      <c r="H271" s="898" t="s">
        <v>1860</v>
      </c>
      <c r="I271" s="820">
        <v>98000</v>
      </c>
      <c r="J271" s="899"/>
    </row>
    <row r="272" spans="1:10">
      <c r="A272" s="897">
        <f t="shared" si="4"/>
        <v>266</v>
      </c>
      <c r="B272" s="680" t="s">
        <v>2210</v>
      </c>
      <c r="C272" s="1171" t="s">
        <v>2810</v>
      </c>
      <c r="D272" s="780"/>
      <c r="E272" s="780"/>
      <c r="F272" s="819" t="s">
        <v>1215</v>
      </c>
      <c r="G272" s="770"/>
      <c r="H272" s="898" t="s">
        <v>1860</v>
      </c>
      <c r="I272" s="820">
        <v>183000</v>
      </c>
      <c r="J272" s="899"/>
    </row>
    <row r="273" spans="1:10">
      <c r="A273" s="897">
        <f t="shared" si="4"/>
        <v>267</v>
      </c>
      <c r="B273" s="680" t="s">
        <v>2211</v>
      </c>
      <c r="C273" s="479"/>
      <c r="D273" s="780"/>
      <c r="E273" s="780"/>
      <c r="F273" s="819" t="s">
        <v>1215</v>
      </c>
      <c r="G273" s="770"/>
      <c r="H273" s="898" t="s">
        <v>1860</v>
      </c>
      <c r="I273" s="820">
        <v>160018.20000000001</v>
      </c>
      <c r="J273" s="899"/>
    </row>
    <row r="274" spans="1:10">
      <c r="A274" s="897">
        <f t="shared" si="4"/>
        <v>268</v>
      </c>
      <c r="B274" s="680" t="s">
        <v>2212</v>
      </c>
      <c r="C274" s="479"/>
      <c r="D274" s="780"/>
      <c r="E274" s="780"/>
      <c r="F274" s="819" t="s">
        <v>1215</v>
      </c>
      <c r="G274" s="770"/>
      <c r="H274" s="898" t="s">
        <v>1860</v>
      </c>
      <c r="I274" s="820">
        <v>380000</v>
      </c>
      <c r="J274" s="899"/>
    </row>
    <row r="275" spans="1:10">
      <c r="A275" s="897">
        <f t="shared" si="4"/>
        <v>269</v>
      </c>
      <c r="B275" s="680" t="s">
        <v>2213</v>
      </c>
      <c r="C275" s="479"/>
      <c r="D275" s="780"/>
      <c r="E275" s="780"/>
      <c r="F275" s="819" t="s">
        <v>1215</v>
      </c>
      <c r="G275" s="770"/>
      <c r="H275" s="898" t="s">
        <v>1860</v>
      </c>
      <c r="I275" s="820">
        <v>25823</v>
      </c>
      <c r="J275" s="899"/>
    </row>
    <row r="276" spans="1:10">
      <c r="A276" s="897">
        <f t="shared" si="4"/>
        <v>270</v>
      </c>
      <c r="B276" s="680" t="s">
        <v>2214</v>
      </c>
      <c r="C276" s="479"/>
      <c r="D276" s="780"/>
      <c r="E276" s="780"/>
      <c r="F276" s="819" t="s">
        <v>1215</v>
      </c>
      <c r="G276" s="770"/>
      <c r="H276" s="898" t="s">
        <v>1860</v>
      </c>
      <c r="I276" s="820">
        <v>75446</v>
      </c>
      <c r="J276" s="899"/>
    </row>
    <row r="277" spans="1:10">
      <c r="A277" s="897">
        <f t="shared" si="4"/>
        <v>271</v>
      </c>
      <c r="B277" s="680" t="s">
        <v>2215</v>
      </c>
      <c r="C277" s="1171" t="s">
        <v>2810</v>
      </c>
      <c r="D277" s="780"/>
      <c r="E277" s="780"/>
      <c r="F277" s="819" t="s">
        <v>1215</v>
      </c>
      <c r="G277" s="770"/>
      <c r="H277" s="898" t="s">
        <v>1860</v>
      </c>
      <c r="I277" s="820">
        <v>118000.072</v>
      </c>
      <c r="J277" s="899"/>
    </row>
    <row r="278" spans="1:10">
      <c r="A278" s="897">
        <f t="shared" si="4"/>
        <v>272</v>
      </c>
      <c r="B278" s="680" t="s">
        <v>2216</v>
      </c>
      <c r="C278" s="479"/>
      <c r="D278" s="780"/>
      <c r="E278" s="780"/>
      <c r="F278" s="819" t="s">
        <v>1215</v>
      </c>
      <c r="G278" s="770"/>
      <c r="H278" s="898" t="s">
        <v>1860</v>
      </c>
      <c r="I278" s="820">
        <v>93360</v>
      </c>
      <c r="J278" s="899"/>
    </row>
    <row r="279" spans="1:10">
      <c r="A279" s="897">
        <f t="shared" si="4"/>
        <v>273</v>
      </c>
      <c r="B279" s="680" t="s">
        <v>2217</v>
      </c>
      <c r="C279" s="479"/>
      <c r="D279" s="780"/>
      <c r="E279" s="780"/>
      <c r="F279" s="819" t="s">
        <v>1215</v>
      </c>
      <c r="G279" s="770"/>
      <c r="H279" s="898" t="s">
        <v>1860</v>
      </c>
      <c r="I279" s="820">
        <v>71980</v>
      </c>
      <c r="J279" s="899"/>
    </row>
    <row r="280" spans="1:10">
      <c r="A280" s="897">
        <f t="shared" si="4"/>
        <v>274</v>
      </c>
      <c r="B280" s="680" t="s">
        <v>2218</v>
      </c>
      <c r="C280" s="479"/>
      <c r="D280" s="780"/>
      <c r="E280" s="780"/>
      <c r="F280" s="819" t="s">
        <v>1215</v>
      </c>
      <c r="G280" s="770"/>
      <c r="H280" s="898" t="s">
        <v>1860</v>
      </c>
      <c r="I280" s="820">
        <v>150000</v>
      </c>
      <c r="J280" s="899"/>
    </row>
    <row r="281" spans="1:10">
      <c r="A281" s="897">
        <f t="shared" si="4"/>
        <v>275</v>
      </c>
      <c r="B281" s="680" t="s">
        <v>2219</v>
      </c>
      <c r="C281" s="479"/>
      <c r="D281" s="780"/>
      <c r="E281" s="780"/>
      <c r="F281" s="819" t="s">
        <v>1215</v>
      </c>
      <c r="G281" s="770"/>
      <c r="H281" s="898" t="s">
        <v>1860</v>
      </c>
      <c r="I281" s="820">
        <v>53500</v>
      </c>
      <c r="J281" s="899"/>
    </row>
    <row r="282" spans="1:10">
      <c r="A282" s="897">
        <f t="shared" si="4"/>
        <v>276</v>
      </c>
      <c r="B282" s="680" t="s">
        <v>2220</v>
      </c>
      <c r="C282" s="479"/>
      <c r="D282" s="780"/>
      <c r="E282" s="780"/>
      <c r="F282" s="819" t="s">
        <v>1215</v>
      </c>
      <c r="G282" s="770"/>
      <c r="H282" s="898" t="s">
        <v>1860</v>
      </c>
      <c r="I282" s="820">
        <v>205663.80000000002</v>
      </c>
      <c r="J282" s="899"/>
    </row>
    <row r="283" spans="1:10">
      <c r="A283" s="897">
        <f t="shared" si="4"/>
        <v>277</v>
      </c>
      <c r="B283" s="680" t="s">
        <v>2221</v>
      </c>
      <c r="C283" s="1171" t="s">
        <v>2810</v>
      </c>
      <c r="D283" s="780"/>
      <c r="E283" s="780"/>
      <c r="F283" s="819" t="s">
        <v>1215</v>
      </c>
      <c r="G283" s="770"/>
      <c r="H283" s="898" t="s">
        <v>1860</v>
      </c>
      <c r="I283" s="820">
        <v>456111</v>
      </c>
      <c r="J283" s="899"/>
    </row>
    <row r="284" spans="1:10">
      <c r="A284" s="897">
        <f t="shared" si="4"/>
        <v>278</v>
      </c>
      <c r="B284" s="680" t="s">
        <v>2222</v>
      </c>
      <c r="C284" s="479"/>
      <c r="D284" s="780"/>
      <c r="E284" s="780"/>
      <c r="F284" s="819" t="s">
        <v>1215</v>
      </c>
      <c r="G284" s="770"/>
      <c r="H284" s="898" t="s">
        <v>1860</v>
      </c>
      <c r="I284" s="820">
        <v>18580</v>
      </c>
      <c r="J284" s="899"/>
    </row>
    <row r="285" spans="1:10">
      <c r="A285" s="897">
        <f t="shared" si="4"/>
        <v>279</v>
      </c>
      <c r="B285" s="680" t="s">
        <v>2223</v>
      </c>
      <c r="C285" s="479"/>
      <c r="D285" s="780"/>
      <c r="E285" s="780"/>
      <c r="F285" s="819" t="s">
        <v>1215</v>
      </c>
      <c r="G285" s="770"/>
      <c r="H285" s="898" t="s">
        <v>1860</v>
      </c>
      <c r="I285" s="820">
        <v>97182</v>
      </c>
      <c r="J285" s="899"/>
    </row>
    <row r="286" spans="1:10">
      <c r="A286" s="897">
        <f t="shared" si="4"/>
        <v>280</v>
      </c>
      <c r="B286" s="680" t="s">
        <v>2224</v>
      </c>
      <c r="C286" s="479"/>
      <c r="D286" s="780"/>
      <c r="E286" s="780"/>
      <c r="F286" s="819" t="s">
        <v>1215</v>
      </c>
      <c r="G286" s="770"/>
      <c r="H286" s="898" t="s">
        <v>1860</v>
      </c>
      <c r="I286" s="820">
        <v>34780</v>
      </c>
      <c r="J286" s="899"/>
    </row>
    <row r="287" spans="1:10">
      <c r="A287" s="897">
        <f t="shared" si="4"/>
        <v>281</v>
      </c>
      <c r="B287" s="680" t="s">
        <v>2225</v>
      </c>
      <c r="C287" s="479"/>
      <c r="D287" s="780"/>
      <c r="E287" s="780"/>
      <c r="F287" s="819" t="s">
        <v>1215</v>
      </c>
      <c r="G287" s="770"/>
      <c r="H287" s="898" t="s">
        <v>1860</v>
      </c>
      <c r="I287" s="820">
        <v>71980</v>
      </c>
      <c r="J287" s="899"/>
    </row>
    <row r="288" spans="1:10">
      <c r="A288" s="897">
        <f t="shared" si="4"/>
        <v>282</v>
      </c>
      <c r="B288" s="680" t="s">
        <v>2226</v>
      </c>
      <c r="C288" s="479"/>
      <c r="D288" s="780"/>
      <c r="E288" s="780"/>
      <c r="F288" s="819" t="s">
        <v>1215</v>
      </c>
      <c r="G288" s="770"/>
      <c r="H288" s="898" t="s">
        <v>1860</v>
      </c>
      <c r="I288" s="820">
        <v>98781</v>
      </c>
      <c r="J288" s="899"/>
    </row>
    <row r="289" spans="1:10">
      <c r="A289" s="897">
        <f t="shared" si="4"/>
        <v>283</v>
      </c>
      <c r="B289" s="680" t="s">
        <v>2226</v>
      </c>
      <c r="C289" s="479"/>
      <c r="D289" s="780"/>
      <c r="E289" s="780"/>
      <c r="F289" s="819" t="s">
        <v>1215</v>
      </c>
      <c r="G289" s="770"/>
      <c r="H289" s="898" t="s">
        <v>1860</v>
      </c>
      <c r="I289" s="820">
        <v>60701.600000000006</v>
      </c>
      <c r="J289" s="899"/>
    </row>
    <row r="290" spans="1:10">
      <c r="A290" s="897">
        <f t="shared" si="4"/>
        <v>284</v>
      </c>
      <c r="B290" s="680" t="s">
        <v>2227</v>
      </c>
      <c r="C290" s="479"/>
      <c r="D290" s="780"/>
      <c r="E290" s="780"/>
      <c r="F290" s="819" t="s">
        <v>1215</v>
      </c>
      <c r="G290" s="770"/>
      <c r="H290" s="898" t="s">
        <v>1860</v>
      </c>
      <c r="I290" s="820">
        <v>71980</v>
      </c>
      <c r="J290" s="899"/>
    </row>
    <row r="291" spans="1:10">
      <c r="A291" s="897">
        <f t="shared" si="4"/>
        <v>285</v>
      </c>
      <c r="B291" s="680" t="s">
        <v>2228</v>
      </c>
      <c r="C291" s="479"/>
      <c r="D291" s="780"/>
      <c r="E291" s="780"/>
      <c r="F291" s="819" t="s">
        <v>1215</v>
      </c>
      <c r="G291" s="770"/>
      <c r="H291" s="898" t="s">
        <v>1860</v>
      </c>
      <c r="I291" s="820">
        <v>62830.400000000001</v>
      </c>
      <c r="J291" s="899"/>
    </row>
    <row r="292" spans="1:10">
      <c r="A292" s="897">
        <f t="shared" si="4"/>
        <v>286</v>
      </c>
      <c r="B292" s="680" t="s">
        <v>2229</v>
      </c>
      <c r="C292" s="479"/>
      <c r="D292" s="780"/>
      <c r="E292" s="780"/>
      <c r="F292" s="819" t="s">
        <v>1215</v>
      </c>
      <c r="G292" s="770"/>
      <c r="H292" s="898" t="s">
        <v>1860</v>
      </c>
      <c r="I292" s="820">
        <v>229980</v>
      </c>
      <c r="J292" s="899"/>
    </row>
    <row r="293" spans="1:10">
      <c r="A293" s="897">
        <f t="shared" si="4"/>
        <v>287</v>
      </c>
      <c r="B293" s="680" t="s">
        <v>2230</v>
      </c>
      <c r="C293" s="479"/>
      <c r="D293" s="780"/>
      <c r="E293" s="780"/>
      <c r="F293" s="819" t="s">
        <v>1215</v>
      </c>
      <c r="G293" s="770"/>
      <c r="H293" s="898" t="s">
        <v>1860</v>
      </c>
      <c r="I293" s="820">
        <v>38973.599999999999</v>
      </c>
      <c r="J293" s="899"/>
    </row>
    <row r="294" spans="1:10">
      <c r="A294" s="897">
        <f t="shared" si="4"/>
        <v>288</v>
      </c>
      <c r="B294" s="680" t="s">
        <v>2231</v>
      </c>
      <c r="C294" s="479"/>
      <c r="D294" s="780"/>
      <c r="E294" s="780"/>
      <c r="F294" s="819" t="s">
        <v>1215</v>
      </c>
      <c r="G294" s="770"/>
      <c r="H294" s="898" t="s">
        <v>1860</v>
      </c>
      <c r="I294" s="820">
        <v>225200</v>
      </c>
      <c r="J294" s="899"/>
    </row>
    <row r="295" spans="1:10">
      <c r="A295" s="897">
        <f t="shared" si="4"/>
        <v>289</v>
      </c>
      <c r="B295" s="680" t="s">
        <v>2232</v>
      </c>
      <c r="C295" s="1171" t="s">
        <v>2810</v>
      </c>
      <c r="D295" s="780"/>
      <c r="E295" s="780"/>
      <c r="F295" s="819" t="s">
        <v>1215</v>
      </c>
      <c r="G295" s="770"/>
      <c r="H295" s="898" t="s">
        <v>1860</v>
      </c>
      <c r="I295" s="820">
        <v>344000</v>
      </c>
      <c r="J295" s="899"/>
    </row>
    <row r="296" spans="1:10">
      <c r="A296" s="897">
        <f t="shared" si="4"/>
        <v>290</v>
      </c>
      <c r="B296" s="680" t="s">
        <v>2233</v>
      </c>
      <c r="C296" s="479"/>
      <c r="D296" s="780"/>
      <c r="E296" s="780"/>
      <c r="F296" s="819" t="s">
        <v>1215</v>
      </c>
      <c r="G296" s="770"/>
      <c r="H296" s="898" t="s">
        <v>1860</v>
      </c>
      <c r="I296" s="820">
        <v>235980</v>
      </c>
      <c r="J296" s="899"/>
    </row>
    <row r="297" spans="1:10">
      <c r="A297" s="897">
        <f t="shared" si="4"/>
        <v>291</v>
      </c>
      <c r="B297" s="680" t="s">
        <v>2234</v>
      </c>
      <c r="C297" s="479"/>
      <c r="D297" s="780"/>
      <c r="E297" s="780"/>
      <c r="F297" s="819" t="s">
        <v>1215</v>
      </c>
      <c r="G297" s="770"/>
      <c r="H297" s="898" t="s">
        <v>1860</v>
      </c>
      <c r="I297" s="820">
        <v>91960</v>
      </c>
      <c r="J297" s="899"/>
    </row>
    <row r="298" spans="1:10">
      <c r="A298" s="897">
        <f t="shared" si="4"/>
        <v>292</v>
      </c>
      <c r="B298" s="680" t="s">
        <v>1804</v>
      </c>
      <c r="C298" s="479"/>
      <c r="D298" s="780"/>
      <c r="E298" s="780"/>
      <c r="F298" s="819" t="s">
        <v>1215</v>
      </c>
      <c r="G298" s="770"/>
      <c r="H298" s="898" t="s">
        <v>1860</v>
      </c>
      <c r="I298" s="820">
        <v>3641935.9999999995</v>
      </c>
      <c r="J298" s="899"/>
    </row>
    <row r="299" spans="1:10">
      <c r="A299" s="897">
        <f t="shared" si="4"/>
        <v>293</v>
      </c>
      <c r="B299" s="680" t="s">
        <v>1805</v>
      </c>
      <c r="C299" s="479"/>
      <c r="D299" s="780"/>
      <c r="E299" s="780"/>
      <c r="F299" s="819" t="s">
        <v>1215</v>
      </c>
      <c r="G299" s="770"/>
      <c r="H299" s="898" t="s">
        <v>1860</v>
      </c>
      <c r="I299" s="820">
        <v>16672666.666666662</v>
      </c>
      <c r="J299" s="899"/>
    </row>
    <row r="300" spans="1:10">
      <c r="A300" s="897">
        <f t="shared" si="4"/>
        <v>294</v>
      </c>
      <c r="B300" s="680" t="s">
        <v>1806</v>
      </c>
      <c r="C300" s="479"/>
      <c r="D300" s="780"/>
      <c r="E300" s="780"/>
      <c r="F300" s="819" t="s">
        <v>1215</v>
      </c>
      <c r="G300" s="770"/>
      <c r="H300" s="898" t="s">
        <v>1860</v>
      </c>
      <c r="I300" s="820">
        <v>2124400</v>
      </c>
      <c r="J300" s="899"/>
    </row>
    <row r="301" spans="1:10">
      <c r="A301" s="897">
        <f t="shared" si="4"/>
        <v>295</v>
      </c>
      <c r="B301" s="680" t="s">
        <v>1806</v>
      </c>
      <c r="C301" s="479"/>
      <c r="D301" s="780"/>
      <c r="E301" s="780"/>
      <c r="F301" s="819" t="s">
        <v>1215</v>
      </c>
      <c r="G301" s="770"/>
      <c r="H301" s="898" t="s">
        <v>1860</v>
      </c>
      <c r="I301" s="820">
        <v>10716000</v>
      </c>
      <c r="J301" s="899"/>
    </row>
    <row r="302" spans="1:10">
      <c r="A302" s="897">
        <f t="shared" si="4"/>
        <v>296</v>
      </c>
      <c r="B302" s="680" t="s">
        <v>1806</v>
      </c>
      <c r="C302" s="479"/>
      <c r="D302" s="780"/>
      <c r="E302" s="780"/>
      <c r="F302" s="819" t="s">
        <v>1215</v>
      </c>
      <c r="G302" s="770"/>
      <c r="H302" s="898" t="s">
        <v>1860</v>
      </c>
      <c r="I302" s="820">
        <v>6244480.0000000019</v>
      </c>
      <c r="J302" s="899"/>
    </row>
    <row r="303" spans="1:10">
      <c r="A303" s="897">
        <f t="shared" si="4"/>
        <v>297</v>
      </c>
      <c r="B303" s="680" t="s">
        <v>1807</v>
      </c>
      <c r="C303" s="479"/>
      <c r="D303" s="780"/>
      <c r="E303" s="780"/>
      <c r="F303" s="819" t="s">
        <v>1215</v>
      </c>
      <c r="G303" s="770"/>
      <c r="H303" s="898" t="s">
        <v>1860</v>
      </c>
      <c r="I303" s="820">
        <v>3687324.4799999995</v>
      </c>
      <c r="J303" s="899"/>
    </row>
    <row r="304" spans="1:10">
      <c r="A304" s="897">
        <f t="shared" si="4"/>
        <v>298</v>
      </c>
      <c r="B304" s="680" t="s">
        <v>1808</v>
      </c>
      <c r="C304" s="479"/>
      <c r="D304" s="780"/>
      <c r="E304" s="780"/>
      <c r="F304" s="819" t="s">
        <v>1215</v>
      </c>
      <c r="G304" s="770"/>
      <c r="H304" s="898" t="s">
        <v>1860</v>
      </c>
      <c r="I304" s="820">
        <v>10535212.800000004</v>
      </c>
      <c r="J304" s="899"/>
    </row>
    <row r="305" spans="1:10">
      <c r="A305" s="897">
        <f t="shared" si="4"/>
        <v>299</v>
      </c>
      <c r="B305" s="680" t="s">
        <v>1809</v>
      </c>
      <c r="C305" s="479"/>
      <c r="D305" s="780"/>
      <c r="E305" s="780"/>
      <c r="F305" s="819" t="s">
        <v>1215</v>
      </c>
      <c r="G305" s="770"/>
      <c r="H305" s="898" t="s">
        <v>1860</v>
      </c>
      <c r="I305" s="820">
        <v>10628001.666666668</v>
      </c>
      <c r="J305" s="899"/>
    </row>
    <row r="306" spans="1:10">
      <c r="A306" s="897">
        <f t="shared" si="4"/>
        <v>300</v>
      </c>
      <c r="B306" s="680" t="s">
        <v>1810</v>
      </c>
      <c r="C306" s="479"/>
      <c r="D306" s="780"/>
      <c r="E306" s="780"/>
      <c r="F306" s="819" t="s">
        <v>1215</v>
      </c>
      <c r="G306" s="770"/>
      <c r="H306" s="898" t="s">
        <v>1860</v>
      </c>
      <c r="I306" s="820">
        <v>3267866.9333333327</v>
      </c>
      <c r="J306" s="899"/>
    </row>
    <row r="307" spans="1:10">
      <c r="A307" s="897">
        <f t="shared" si="4"/>
        <v>301</v>
      </c>
      <c r="B307" s="680" t="s">
        <v>1810</v>
      </c>
      <c r="C307" s="479"/>
      <c r="D307" s="780"/>
      <c r="E307" s="780"/>
      <c r="F307" s="819" t="s">
        <v>1215</v>
      </c>
      <c r="G307" s="770"/>
      <c r="H307" s="898" t="s">
        <v>1860</v>
      </c>
      <c r="I307" s="820">
        <v>3267866.9333333327</v>
      </c>
      <c r="J307" s="899"/>
    </row>
    <row r="308" spans="1:10">
      <c r="A308" s="897">
        <f t="shared" si="4"/>
        <v>302</v>
      </c>
      <c r="B308" s="680" t="s">
        <v>1811</v>
      </c>
      <c r="C308" s="479"/>
      <c r="D308" s="780"/>
      <c r="E308" s="780"/>
      <c r="F308" s="819" t="s">
        <v>1215</v>
      </c>
      <c r="G308" s="770"/>
      <c r="H308" s="898" t="s">
        <v>1860</v>
      </c>
      <c r="I308" s="820">
        <v>8699066.6666666679</v>
      </c>
      <c r="J308" s="899"/>
    </row>
    <row r="309" spans="1:10">
      <c r="A309" s="897">
        <f t="shared" si="4"/>
        <v>303</v>
      </c>
      <c r="B309" s="680" t="s">
        <v>1812</v>
      </c>
      <c r="C309" s="479"/>
      <c r="D309" s="780"/>
      <c r="E309" s="780"/>
      <c r="F309" s="819" t="s">
        <v>1215</v>
      </c>
      <c r="G309" s="770"/>
      <c r="H309" s="898" t="s">
        <v>1860</v>
      </c>
      <c r="I309" s="820">
        <v>1978666.666666667</v>
      </c>
      <c r="J309" s="899"/>
    </row>
    <row r="310" spans="1:10">
      <c r="A310" s="897">
        <f t="shared" si="4"/>
        <v>304</v>
      </c>
      <c r="B310" s="680" t="s">
        <v>1813</v>
      </c>
      <c r="C310" s="479"/>
      <c r="D310" s="780"/>
      <c r="E310" s="780"/>
      <c r="F310" s="819" t="s">
        <v>1215</v>
      </c>
      <c r="G310" s="770"/>
      <c r="H310" s="898" t="s">
        <v>1860</v>
      </c>
      <c r="I310" s="820">
        <v>2332000</v>
      </c>
      <c r="J310" s="899"/>
    </row>
    <row r="311" spans="1:10">
      <c r="A311" s="897">
        <f t="shared" si="4"/>
        <v>305</v>
      </c>
      <c r="B311" s="680" t="s">
        <v>1814</v>
      </c>
      <c r="C311" s="479"/>
      <c r="D311" s="780"/>
      <c r="E311" s="780"/>
      <c r="F311" s="819" t="s">
        <v>1215</v>
      </c>
      <c r="G311" s="770"/>
      <c r="H311" s="898" t="s">
        <v>1860</v>
      </c>
      <c r="I311" s="820">
        <v>2120000</v>
      </c>
      <c r="J311" s="899"/>
    </row>
    <row r="312" spans="1:10">
      <c r="A312" s="897">
        <f t="shared" si="4"/>
        <v>306</v>
      </c>
      <c r="B312" s="680" t="s">
        <v>1803</v>
      </c>
      <c r="C312" s="479"/>
      <c r="D312" s="780"/>
      <c r="E312" s="780"/>
      <c r="F312" s="819" t="s">
        <v>1215</v>
      </c>
      <c r="G312" s="770"/>
      <c r="H312" s="898" t="s">
        <v>1860</v>
      </c>
      <c r="I312" s="820">
        <v>1978666.666666667</v>
      </c>
      <c r="J312" s="899"/>
    </row>
    <row r="313" spans="1:10">
      <c r="A313" s="897">
        <f t="shared" si="4"/>
        <v>307</v>
      </c>
      <c r="B313" s="680" t="s">
        <v>1802</v>
      </c>
      <c r="C313" s="479"/>
      <c r="D313" s="780"/>
      <c r="E313" s="780"/>
      <c r="F313" s="819" t="s">
        <v>1215</v>
      </c>
      <c r="G313" s="770"/>
      <c r="H313" s="898" t="s">
        <v>1860</v>
      </c>
      <c r="I313" s="820">
        <v>2332000</v>
      </c>
      <c r="J313" s="899"/>
    </row>
    <row r="314" spans="1:10">
      <c r="A314" s="897">
        <f t="shared" si="4"/>
        <v>308</v>
      </c>
      <c r="B314" s="680" t="s">
        <v>1815</v>
      </c>
      <c r="C314" s="479"/>
      <c r="D314" s="780"/>
      <c r="E314" s="780"/>
      <c r="F314" s="819" t="s">
        <v>1215</v>
      </c>
      <c r="G314" s="770"/>
      <c r="H314" s="898" t="s">
        <v>1860</v>
      </c>
      <c r="I314" s="820">
        <v>1670400</v>
      </c>
      <c r="J314" s="899"/>
    </row>
    <row r="315" spans="1:10">
      <c r="A315" s="897">
        <f t="shared" si="4"/>
        <v>309</v>
      </c>
      <c r="B315" s="680" t="s">
        <v>1816</v>
      </c>
      <c r="C315" s="479"/>
      <c r="D315" s="780"/>
      <c r="E315" s="780"/>
      <c r="F315" s="819" t="s">
        <v>1215</v>
      </c>
      <c r="G315" s="770"/>
      <c r="H315" s="898" t="s">
        <v>1860</v>
      </c>
      <c r="I315" s="820">
        <v>1800000</v>
      </c>
      <c r="J315" s="899"/>
    </row>
    <row r="316" spans="1:10">
      <c r="A316" s="897">
        <f t="shared" si="4"/>
        <v>310</v>
      </c>
      <c r="B316" s="680" t="s">
        <v>1817</v>
      </c>
      <c r="C316" s="479"/>
      <c r="D316" s="780"/>
      <c r="E316" s="780"/>
      <c r="F316" s="819" t="s">
        <v>1215</v>
      </c>
      <c r="G316" s="770"/>
      <c r="H316" s="898" t="s">
        <v>1860</v>
      </c>
      <c r="I316" s="820">
        <v>2519999.9999999995</v>
      </c>
      <c r="J316" s="899"/>
    </row>
    <row r="317" spans="1:10">
      <c r="A317" s="897">
        <f t="shared" si="4"/>
        <v>311</v>
      </c>
      <c r="B317" s="680" t="s">
        <v>1818</v>
      </c>
      <c r="C317" s="479"/>
      <c r="D317" s="780"/>
      <c r="E317" s="780"/>
      <c r="F317" s="819" t="s">
        <v>1215</v>
      </c>
      <c r="G317" s="770"/>
      <c r="H317" s="898" t="s">
        <v>1860</v>
      </c>
      <c r="I317" s="820">
        <v>2735999.9999999991</v>
      </c>
      <c r="J317" s="899"/>
    </row>
    <row r="318" spans="1:10">
      <c r="A318" s="897">
        <f t="shared" si="4"/>
        <v>312</v>
      </c>
      <c r="B318" s="680" t="s">
        <v>1819</v>
      </c>
      <c r="C318" s="479"/>
      <c r="D318" s="780"/>
      <c r="E318" s="780"/>
      <c r="F318" s="819" t="s">
        <v>1215</v>
      </c>
      <c r="G318" s="770"/>
      <c r="H318" s="898" t="s">
        <v>1860</v>
      </c>
      <c r="I318" s="820">
        <v>6624000</v>
      </c>
      <c r="J318" s="899"/>
    </row>
    <row r="319" spans="1:10">
      <c r="A319" s="897">
        <f t="shared" si="4"/>
        <v>313</v>
      </c>
      <c r="B319" s="680" t="s">
        <v>1820</v>
      </c>
      <c r="C319" s="479"/>
      <c r="D319" s="780"/>
      <c r="E319" s="780"/>
      <c r="F319" s="819" t="s">
        <v>1215</v>
      </c>
      <c r="G319" s="770"/>
      <c r="H319" s="898" t="s">
        <v>1860</v>
      </c>
      <c r="I319" s="820">
        <v>1892997.9133333333</v>
      </c>
      <c r="J319" s="899"/>
    </row>
    <row r="320" spans="1:10">
      <c r="A320" s="897">
        <f t="shared" si="4"/>
        <v>314</v>
      </c>
      <c r="B320" s="680" t="s">
        <v>1821</v>
      </c>
      <c r="C320" s="479"/>
      <c r="D320" s="780"/>
      <c r="E320" s="780"/>
      <c r="F320" s="819" t="s">
        <v>1215</v>
      </c>
      <c r="G320" s="770"/>
      <c r="H320" s="898" t="s">
        <v>1860</v>
      </c>
      <c r="I320" s="820">
        <v>2107333.333333333</v>
      </c>
      <c r="J320" s="899"/>
    </row>
    <row r="321" spans="1:10">
      <c r="A321" s="897">
        <f t="shared" si="4"/>
        <v>315</v>
      </c>
      <c r="B321" s="680" t="s">
        <v>1822</v>
      </c>
      <c r="C321" s="479"/>
      <c r="D321" s="780"/>
      <c r="E321" s="780"/>
      <c r="F321" s="819" t="s">
        <v>1215</v>
      </c>
      <c r="G321" s="770"/>
      <c r="H321" s="898" t="s">
        <v>1860</v>
      </c>
      <c r="I321" s="820">
        <v>2949411.3800000008</v>
      </c>
      <c r="J321" s="899"/>
    </row>
    <row r="322" spans="1:10">
      <c r="A322" s="897">
        <f t="shared" si="4"/>
        <v>316</v>
      </c>
      <c r="B322" s="680" t="s">
        <v>1820</v>
      </c>
      <c r="C322" s="479"/>
      <c r="D322" s="780"/>
      <c r="E322" s="780"/>
      <c r="F322" s="819" t="s">
        <v>1215</v>
      </c>
      <c r="G322" s="770"/>
      <c r="H322" s="898" t="s">
        <v>1860</v>
      </c>
      <c r="I322" s="820">
        <v>3953921.226666667</v>
      </c>
      <c r="J322" s="899"/>
    </row>
    <row r="323" spans="1:10">
      <c r="A323" s="897">
        <f t="shared" si="4"/>
        <v>317</v>
      </c>
      <c r="B323" s="680" t="s">
        <v>1823</v>
      </c>
      <c r="C323" s="479"/>
      <c r="D323" s="780"/>
      <c r="E323" s="780"/>
      <c r="F323" s="819" t="s">
        <v>1215</v>
      </c>
      <c r="G323" s="770"/>
      <c r="H323" s="898" t="s">
        <v>1860</v>
      </c>
      <c r="I323" s="820">
        <v>3969187.7666666671</v>
      </c>
      <c r="J323" s="899"/>
    </row>
    <row r="324" spans="1:10">
      <c r="A324" s="897">
        <f t="shared" si="4"/>
        <v>318</v>
      </c>
      <c r="B324" s="680" t="s">
        <v>1822</v>
      </c>
      <c r="C324" s="479"/>
      <c r="D324" s="780"/>
      <c r="E324" s="780"/>
      <c r="F324" s="819" t="s">
        <v>1215</v>
      </c>
      <c r="G324" s="770"/>
      <c r="H324" s="898" t="s">
        <v>1860</v>
      </c>
      <c r="I324" s="820">
        <v>4115497.7399999988</v>
      </c>
      <c r="J324" s="899"/>
    </row>
    <row r="325" spans="1:10">
      <c r="A325" s="897">
        <f t="shared" si="4"/>
        <v>319</v>
      </c>
      <c r="B325" s="680" t="s">
        <v>1824</v>
      </c>
      <c r="C325" s="479"/>
      <c r="D325" s="780"/>
      <c r="E325" s="780"/>
      <c r="F325" s="819" t="s">
        <v>1215</v>
      </c>
      <c r="G325" s="770"/>
      <c r="H325" s="898" t="s">
        <v>1860</v>
      </c>
      <c r="I325" s="820">
        <v>4274509.8466666657</v>
      </c>
      <c r="J325" s="899"/>
    </row>
    <row r="326" spans="1:10">
      <c r="A326" s="897">
        <f t="shared" si="4"/>
        <v>320</v>
      </c>
      <c r="B326" s="680" t="s">
        <v>1825</v>
      </c>
      <c r="C326" s="479"/>
      <c r="D326" s="780"/>
      <c r="E326" s="780"/>
      <c r="F326" s="819" t="s">
        <v>1215</v>
      </c>
      <c r="G326" s="770"/>
      <c r="H326" s="898" t="s">
        <v>1860</v>
      </c>
      <c r="I326" s="820">
        <v>2163995.166666667</v>
      </c>
      <c r="J326" s="899"/>
    </row>
    <row r="327" spans="1:10">
      <c r="A327" s="897">
        <f t="shared" si="4"/>
        <v>321</v>
      </c>
      <c r="B327" s="680" t="s">
        <v>1826</v>
      </c>
      <c r="C327" s="479"/>
      <c r="D327" s="780"/>
      <c r="E327" s="780"/>
      <c r="F327" s="819" t="s">
        <v>1215</v>
      </c>
      <c r="G327" s="770"/>
      <c r="H327" s="898" t="s">
        <v>1860</v>
      </c>
      <c r="I327" s="820">
        <v>2877600</v>
      </c>
      <c r="J327" s="899"/>
    </row>
    <row r="328" spans="1:10">
      <c r="A328" s="897">
        <f t="shared" si="4"/>
        <v>322</v>
      </c>
      <c r="B328" s="680" t="s">
        <v>1827</v>
      </c>
      <c r="C328" s="479"/>
      <c r="D328" s="780"/>
      <c r="E328" s="780"/>
      <c r="F328" s="819" t="s">
        <v>1215</v>
      </c>
      <c r="G328" s="770"/>
      <c r="H328" s="898" t="s">
        <v>1860</v>
      </c>
      <c r="I328" s="820">
        <v>5733713.3333333321</v>
      </c>
      <c r="J328" s="899"/>
    </row>
    <row r="329" spans="1:10">
      <c r="A329" s="897">
        <f t="shared" ref="A329:A363" si="5">+A328+1</f>
        <v>323</v>
      </c>
      <c r="B329" s="680" t="s">
        <v>1828</v>
      </c>
      <c r="C329" s="479"/>
      <c r="D329" s="780"/>
      <c r="E329" s="780"/>
      <c r="F329" s="819" t="s">
        <v>1215</v>
      </c>
      <c r="G329" s="770"/>
      <c r="H329" s="898" t="s">
        <v>1860</v>
      </c>
      <c r="I329" s="820">
        <v>6308724.722666665</v>
      </c>
      <c r="J329" s="899"/>
    </row>
    <row r="330" spans="1:10">
      <c r="A330" s="897">
        <f t="shared" si="5"/>
        <v>324</v>
      </c>
      <c r="B330" s="680" t="s">
        <v>1821</v>
      </c>
      <c r="C330" s="479"/>
      <c r="D330" s="780"/>
      <c r="E330" s="780"/>
      <c r="F330" s="819" t="s">
        <v>1215</v>
      </c>
      <c r="G330" s="770"/>
      <c r="H330" s="898" t="s">
        <v>1860</v>
      </c>
      <c r="I330" s="820">
        <v>1787115</v>
      </c>
      <c r="J330" s="899"/>
    </row>
    <row r="331" spans="1:10">
      <c r="A331" s="897">
        <f t="shared" si="5"/>
        <v>325</v>
      </c>
      <c r="B331" s="680" t="s">
        <v>1829</v>
      </c>
      <c r="C331" s="479"/>
      <c r="D331" s="780"/>
      <c r="E331" s="780"/>
      <c r="F331" s="819" t="s">
        <v>1215</v>
      </c>
      <c r="G331" s="770"/>
      <c r="H331" s="898" t="s">
        <v>1860</v>
      </c>
      <c r="I331" s="820">
        <v>3978600</v>
      </c>
      <c r="J331" s="899"/>
    </row>
    <row r="332" spans="1:10">
      <c r="A332" s="897">
        <f t="shared" si="5"/>
        <v>326</v>
      </c>
      <c r="B332" s="680" t="s">
        <v>1806</v>
      </c>
      <c r="C332" s="479"/>
      <c r="D332" s="780"/>
      <c r="E332" s="780"/>
      <c r="F332" s="819" t="s">
        <v>1215</v>
      </c>
      <c r="G332" s="770"/>
      <c r="H332" s="898" t="s">
        <v>1860</v>
      </c>
      <c r="I332" s="820">
        <v>5513040</v>
      </c>
      <c r="J332" s="899"/>
    </row>
    <row r="333" spans="1:10">
      <c r="A333" s="897">
        <f t="shared" si="5"/>
        <v>327</v>
      </c>
      <c r="B333" s="680" t="s">
        <v>1830</v>
      </c>
      <c r="C333" s="479"/>
      <c r="D333" s="780"/>
      <c r="E333" s="780"/>
      <c r="F333" s="819" t="s">
        <v>1215</v>
      </c>
      <c r="G333" s="770"/>
      <c r="H333" s="898" t="s">
        <v>1860</v>
      </c>
      <c r="I333" s="820">
        <v>3321008.4800000004</v>
      </c>
      <c r="J333" s="899"/>
    </row>
    <row r="334" spans="1:10">
      <c r="A334" s="897">
        <f t="shared" si="5"/>
        <v>328</v>
      </c>
      <c r="B334" s="680" t="s">
        <v>1831</v>
      </c>
      <c r="C334" s="1171" t="s">
        <v>2810</v>
      </c>
      <c r="D334" s="780"/>
      <c r="E334" s="780"/>
      <c r="F334" s="819" t="s">
        <v>1215</v>
      </c>
      <c r="G334" s="770"/>
      <c r="H334" s="898" t="s">
        <v>1860</v>
      </c>
      <c r="I334" s="820">
        <v>3582856.6000000006</v>
      </c>
      <c r="J334" s="899"/>
    </row>
    <row r="335" spans="1:10">
      <c r="A335" s="897">
        <f t="shared" si="5"/>
        <v>329</v>
      </c>
      <c r="B335" s="680" t="s">
        <v>1832</v>
      </c>
      <c r="C335" s="479"/>
      <c r="D335" s="780"/>
      <c r="E335" s="780"/>
      <c r="F335" s="819" t="s">
        <v>1215</v>
      </c>
      <c r="G335" s="770"/>
      <c r="H335" s="898" t="s">
        <v>1860</v>
      </c>
      <c r="I335" s="820">
        <v>5293176.5600000005</v>
      </c>
      <c r="J335" s="899"/>
    </row>
    <row r="336" spans="1:10">
      <c r="A336" s="897">
        <f t="shared" si="5"/>
        <v>330</v>
      </c>
      <c r="B336" s="680" t="s">
        <v>1833</v>
      </c>
      <c r="C336" s="479"/>
      <c r="D336" s="780"/>
      <c r="E336" s="780"/>
      <c r="F336" s="819" t="s">
        <v>1215</v>
      </c>
      <c r="G336" s="770"/>
      <c r="H336" s="898" t="s">
        <v>1860</v>
      </c>
      <c r="I336" s="820">
        <v>20739838.360000003</v>
      </c>
      <c r="J336" s="899"/>
    </row>
    <row r="337" spans="1:10">
      <c r="A337" s="897">
        <f t="shared" si="5"/>
        <v>331</v>
      </c>
      <c r="B337" s="680" t="s">
        <v>1834</v>
      </c>
      <c r="C337" s="479"/>
      <c r="D337" s="780"/>
      <c r="E337" s="780"/>
      <c r="F337" s="819" t="s">
        <v>1215</v>
      </c>
      <c r="G337" s="770"/>
      <c r="H337" s="898" t="s">
        <v>1860</v>
      </c>
      <c r="I337" s="820">
        <v>2964000</v>
      </c>
      <c r="J337" s="899"/>
    </row>
    <row r="338" spans="1:10">
      <c r="A338" s="897">
        <f t="shared" si="5"/>
        <v>332</v>
      </c>
      <c r="B338" s="680" t="s">
        <v>1835</v>
      </c>
      <c r="C338" s="1171" t="s">
        <v>2810</v>
      </c>
      <c r="D338" s="780"/>
      <c r="E338" s="780"/>
      <c r="F338" s="819" t="s">
        <v>1215</v>
      </c>
      <c r="G338" s="770"/>
      <c r="H338" s="898" t="s">
        <v>1860</v>
      </c>
      <c r="I338" s="820">
        <v>6758679.9999999991</v>
      </c>
      <c r="J338" s="899"/>
    </row>
    <row r="339" spans="1:10">
      <c r="A339" s="897">
        <f t="shared" si="5"/>
        <v>333</v>
      </c>
      <c r="B339" s="680" t="s">
        <v>1836</v>
      </c>
      <c r="C339" s="1171" t="s">
        <v>2810</v>
      </c>
      <c r="D339" s="780"/>
      <c r="E339" s="780"/>
      <c r="F339" s="819" t="s">
        <v>1215</v>
      </c>
      <c r="G339" s="770"/>
      <c r="H339" s="898" t="s">
        <v>1860</v>
      </c>
      <c r="I339" s="820">
        <v>21011720.805599995</v>
      </c>
      <c r="J339" s="899"/>
    </row>
    <row r="340" spans="1:10">
      <c r="A340" s="897">
        <f t="shared" si="5"/>
        <v>334</v>
      </c>
      <c r="B340" s="680" t="s">
        <v>1837</v>
      </c>
      <c r="C340" s="479"/>
      <c r="D340" s="780"/>
      <c r="E340" s="780"/>
      <c r="F340" s="819" t="s">
        <v>1215</v>
      </c>
      <c r="G340" s="770"/>
      <c r="H340" s="898" t="s">
        <v>1860</v>
      </c>
      <c r="I340" s="820">
        <v>2159761.3333333335</v>
      </c>
      <c r="J340" s="899"/>
    </row>
    <row r="341" spans="1:10">
      <c r="A341" s="897">
        <f t="shared" si="5"/>
        <v>335</v>
      </c>
      <c r="B341" s="680" t="s">
        <v>1838</v>
      </c>
      <c r="C341" s="1171" t="s">
        <v>2810</v>
      </c>
      <c r="D341" s="780"/>
      <c r="E341" s="780"/>
      <c r="F341" s="819" t="s">
        <v>1215</v>
      </c>
      <c r="G341" s="770"/>
      <c r="H341" s="898" t="s">
        <v>1860</v>
      </c>
      <c r="I341" s="820">
        <v>1993333.3333333335</v>
      </c>
      <c r="J341" s="899"/>
    </row>
    <row r="342" spans="1:10">
      <c r="A342" s="897">
        <f t="shared" si="5"/>
        <v>336</v>
      </c>
      <c r="B342" s="680" t="s">
        <v>1839</v>
      </c>
      <c r="C342" s="1171" t="s">
        <v>2810</v>
      </c>
      <c r="D342" s="780"/>
      <c r="E342" s="780"/>
      <c r="F342" s="819" t="s">
        <v>1215</v>
      </c>
      <c r="G342" s="770"/>
      <c r="H342" s="898" t="s">
        <v>1860</v>
      </c>
      <c r="I342" s="820">
        <v>21006666.666666664</v>
      </c>
      <c r="J342" s="899"/>
    </row>
    <row r="343" spans="1:10">
      <c r="A343" s="897">
        <f t="shared" si="5"/>
        <v>337</v>
      </c>
      <c r="B343" s="680" t="s">
        <v>1840</v>
      </c>
      <c r="C343" s="479"/>
      <c r="D343" s="780"/>
      <c r="E343" s="780"/>
      <c r="F343" s="819" t="s">
        <v>1215</v>
      </c>
      <c r="G343" s="770"/>
      <c r="H343" s="898" t="s">
        <v>1860</v>
      </c>
      <c r="I343" s="820">
        <v>2989999.2333333339</v>
      </c>
      <c r="J343" s="899"/>
    </row>
    <row r="344" spans="1:10">
      <c r="A344" s="897">
        <f t="shared" si="5"/>
        <v>338</v>
      </c>
      <c r="B344" s="680" t="s">
        <v>1841</v>
      </c>
      <c r="C344" s="1171" t="s">
        <v>2810</v>
      </c>
      <c r="D344" s="780"/>
      <c r="E344" s="780"/>
      <c r="F344" s="819" t="s">
        <v>1215</v>
      </c>
      <c r="G344" s="770"/>
      <c r="H344" s="898" t="s">
        <v>1860</v>
      </c>
      <c r="I344" s="820">
        <v>2359890</v>
      </c>
      <c r="J344" s="899"/>
    </row>
    <row r="345" spans="1:10">
      <c r="A345" s="897">
        <f t="shared" si="5"/>
        <v>339</v>
      </c>
      <c r="B345" s="680" t="s">
        <v>1842</v>
      </c>
      <c r="C345" s="1171" t="s">
        <v>2810</v>
      </c>
      <c r="D345" s="780"/>
      <c r="E345" s="780"/>
      <c r="F345" s="819" t="s">
        <v>1215</v>
      </c>
      <c r="G345" s="770"/>
      <c r="H345" s="898" t="s">
        <v>1860</v>
      </c>
      <c r="I345" s="820">
        <v>7910993.5631999988</v>
      </c>
      <c r="J345" s="899"/>
    </row>
    <row r="346" spans="1:10">
      <c r="A346" s="897">
        <f t="shared" si="5"/>
        <v>340</v>
      </c>
      <c r="B346" s="680" t="s">
        <v>1843</v>
      </c>
      <c r="C346" s="1171" t="s">
        <v>2810</v>
      </c>
      <c r="D346" s="780"/>
      <c r="E346" s="780"/>
      <c r="F346" s="819" t="s">
        <v>1215</v>
      </c>
      <c r="G346" s="770"/>
      <c r="H346" s="898" t="s">
        <v>1860</v>
      </c>
      <c r="I346" s="820">
        <v>15014999.945399998</v>
      </c>
      <c r="J346" s="899"/>
    </row>
    <row r="347" spans="1:10">
      <c r="A347" s="897">
        <f t="shared" si="5"/>
        <v>341</v>
      </c>
      <c r="B347" s="680" t="s">
        <v>1844</v>
      </c>
      <c r="C347" s="1171" t="s">
        <v>2810</v>
      </c>
      <c r="D347" s="780"/>
      <c r="E347" s="780"/>
      <c r="F347" s="819" t="s">
        <v>1215</v>
      </c>
      <c r="G347" s="770"/>
      <c r="H347" s="898" t="s">
        <v>1860</v>
      </c>
      <c r="I347" s="820">
        <v>24690900.616199996</v>
      </c>
      <c r="J347" s="899"/>
    </row>
    <row r="348" spans="1:10">
      <c r="A348" s="897">
        <f t="shared" si="5"/>
        <v>342</v>
      </c>
      <c r="B348" s="680" t="s">
        <v>1845</v>
      </c>
      <c r="C348" s="479"/>
      <c r="D348" s="780"/>
      <c r="E348" s="780"/>
      <c r="F348" s="819" t="s">
        <v>1215</v>
      </c>
      <c r="G348" s="770"/>
      <c r="H348" s="898" t="s">
        <v>1860</v>
      </c>
      <c r="I348" s="820">
        <v>30731999.999999996</v>
      </c>
      <c r="J348" s="899"/>
    </row>
    <row r="349" spans="1:10">
      <c r="A349" s="897">
        <f t="shared" si="5"/>
        <v>343</v>
      </c>
      <c r="B349" s="680" t="s">
        <v>1846</v>
      </c>
      <c r="C349" s="1171" t="s">
        <v>2810</v>
      </c>
      <c r="D349" s="780"/>
      <c r="E349" s="780"/>
      <c r="F349" s="819" t="s">
        <v>1215</v>
      </c>
      <c r="G349" s="770"/>
      <c r="H349" s="898" t="s">
        <v>1860</v>
      </c>
      <c r="I349" s="820">
        <v>16699268</v>
      </c>
      <c r="J349" s="899"/>
    </row>
    <row r="350" spans="1:10">
      <c r="A350" s="897">
        <f t="shared" si="5"/>
        <v>344</v>
      </c>
      <c r="B350" s="680" t="s">
        <v>1847</v>
      </c>
      <c r="C350" s="479"/>
      <c r="D350" s="780"/>
      <c r="E350" s="780"/>
      <c r="F350" s="819" t="s">
        <v>1215</v>
      </c>
      <c r="G350" s="770"/>
      <c r="H350" s="898" t="s">
        <v>1860</v>
      </c>
      <c r="I350" s="820">
        <v>5439920.3599999994</v>
      </c>
      <c r="J350" s="899"/>
    </row>
    <row r="351" spans="1:10">
      <c r="A351" s="897">
        <f t="shared" si="5"/>
        <v>345</v>
      </c>
      <c r="B351" s="680" t="s">
        <v>1848</v>
      </c>
      <c r="C351" s="1171" t="s">
        <v>2810</v>
      </c>
      <c r="D351" s="780"/>
      <c r="E351" s="780"/>
      <c r="F351" s="819" t="s">
        <v>1215</v>
      </c>
      <c r="G351" s="770"/>
      <c r="H351" s="898" t="s">
        <v>1860</v>
      </c>
      <c r="I351" s="820">
        <v>11154274.162933335</v>
      </c>
      <c r="J351" s="899"/>
    </row>
    <row r="352" spans="1:10">
      <c r="A352" s="897">
        <f t="shared" si="5"/>
        <v>346</v>
      </c>
      <c r="B352" s="680" t="s">
        <v>1849</v>
      </c>
      <c r="C352" s="479"/>
      <c r="D352" s="780"/>
      <c r="E352" s="780"/>
      <c r="F352" s="819" t="s">
        <v>1215</v>
      </c>
      <c r="G352" s="770"/>
      <c r="H352" s="898" t="s">
        <v>1860</v>
      </c>
      <c r="I352" s="820">
        <v>3389360.76</v>
      </c>
      <c r="J352" s="899"/>
    </row>
    <row r="353" spans="1:10">
      <c r="A353" s="897">
        <f t="shared" si="5"/>
        <v>347</v>
      </c>
      <c r="B353" s="680" t="s">
        <v>1850</v>
      </c>
      <c r="C353" s="479"/>
      <c r="D353" s="780"/>
      <c r="E353" s="780"/>
      <c r="F353" s="819" t="s">
        <v>1215</v>
      </c>
      <c r="G353" s="770"/>
      <c r="H353" s="898" t="s">
        <v>1860</v>
      </c>
      <c r="I353" s="820">
        <v>19137273.233333334</v>
      </c>
      <c r="J353" s="899"/>
    </row>
    <row r="354" spans="1:10">
      <c r="A354" s="897">
        <f t="shared" si="5"/>
        <v>348</v>
      </c>
      <c r="B354" s="680" t="s">
        <v>1851</v>
      </c>
      <c r="C354" s="479"/>
      <c r="D354" s="780"/>
      <c r="E354" s="780"/>
      <c r="F354" s="819" t="s">
        <v>1215</v>
      </c>
      <c r="G354" s="770"/>
      <c r="H354" s="898" t="s">
        <v>1860</v>
      </c>
      <c r="I354" s="820">
        <v>25988986</v>
      </c>
      <c r="J354" s="899"/>
    </row>
    <row r="355" spans="1:10">
      <c r="A355" s="897">
        <f t="shared" si="5"/>
        <v>349</v>
      </c>
      <c r="B355" s="680" t="s">
        <v>1852</v>
      </c>
      <c r="C355" s="479"/>
      <c r="D355" s="780"/>
      <c r="E355" s="780"/>
      <c r="F355" s="819" t="s">
        <v>1215</v>
      </c>
      <c r="G355" s="770"/>
      <c r="H355" s="898" t="s">
        <v>1860</v>
      </c>
      <c r="I355" s="820">
        <v>5715342.6999999993</v>
      </c>
      <c r="J355" s="899"/>
    </row>
    <row r="356" spans="1:10">
      <c r="A356" s="897">
        <f t="shared" si="5"/>
        <v>350</v>
      </c>
      <c r="B356" s="680" t="s">
        <v>1853</v>
      </c>
      <c r="C356" s="479"/>
      <c r="D356" s="780"/>
      <c r="E356" s="780"/>
      <c r="F356" s="819" t="s">
        <v>1215</v>
      </c>
      <c r="G356" s="770"/>
      <c r="H356" s="898" t="s">
        <v>1860</v>
      </c>
      <c r="I356" s="820">
        <v>29214288.360000003</v>
      </c>
      <c r="J356" s="899"/>
    </row>
    <row r="357" spans="1:10">
      <c r="A357" s="897">
        <f t="shared" si="5"/>
        <v>351</v>
      </c>
      <c r="B357" s="680" t="s">
        <v>1854</v>
      </c>
      <c r="C357" s="479"/>
      <c r="D357" s="780"/>
      <c r="E357" s="780"/>
      <c r="F357" s="819" t="s">
        <v>1215</v>
      </c>
      <c r="G357" s="770"/>
      <c r="H357" s="898" t="s">
        <v>1860</v>
      </c>
      <c r="I357" s="820">
        <v>15504201.66</v>
      </c>
      <c r="J357" s="899"/>
    </row>
    <row r="358" spans="1:10">
      <c r="A358" s="897">
        <f t="shared" si="5"/>
        <v>352</v>
      </c>
      <c r="B358" s="680" t="s">
        <v>1855</v>
      </c>
      <c r="C358" s="479"/>
      <c r="D358" s="780"/>
      <c r="E358" s="780"/>
      <c r="F358" s="819" t="s">
        <v>1215</v>
      </c>
      <c r="G358" s="770"/>
      <c r="H358" s="898" t="s">
        <v>1860</v>
      </c>
      <c r="I358" s="820">
        <v>12300000</v>
      </c>
      <c r="J358" s="899"/>
    </row>
    <row r="359" spans="1:10">
      <c r="A359" s="897">
        <f t="shared" si="5"/>
        <v>353</v>
      </c>
      <c r="B359" s="680" t="s">
        <v>1855</v>
      </c>
      <c r="C359" s="479"/>
      <c r="D359" s="780"/>
      <c r="E359" s="780"/>
      <c r="F359" s="819" t="s">
        <v>1215</v>
      </c>
      <c r="G359" s="770"/>
      <c r="H359" s="898" t="s">
        <v>1860</v>
      </c>
      <c r="I359" s="820">
        <v>12300000</v>
      </c>
      <c r="J359" s="899"/>
    </row>
    <row r="360" spans="1:10">
      <c r="A360" s="897">
        <f t="shared" si="5"/>
        <v>354</v>
      </c>
      <c r="B360" s="680" t="s">
        <v>1856</v>
      </c>
      <c r="C360" s="479"/>
      <c r="D360" s="780"/>
      <c r="E360" s="780"/>
      <c r="F360" s="819" t="s">
        <v>1215</v>
      </c>
      <c r="G360" s="770"/>
      <c r="H360" s="898" t="s">
        <v>1860</v>
      </c>
      <c r="I360" s="820">
        <v>5000000</v>
      </c>
      <c r="J360" s="899"/>
    </row>
    <row r="361" spans="1:10">
      <c r="A361" s="897">
        <f t="shared" si="5"/>
        <v>355</v>
      </c>
      <c r="B361" s="680" t="s">
        <v>1857</v>
      </c>
      <c r="C361" s="479"/>
      <c r="D361" s="780"/>
      <c r="E361" s="780"/>
      <c r="F361" s="819" t="s">
        <v>1215</v>
      </c>
      <c r="G361" s="770"/>
      <c r="H361" s="898" t="s">
        <v>1860</v>
      </c>
      <c r="I361" s="820">
        <v>4916666.666666666</v>
      </c>
      <c r="J361" s="899"/>
    </row>
    <row r="362" spans="1:10">
      <c r="A362" s="897">
        <f t="shared" si="5"/>
        <v>356</v>
      </c>
      <c r="B362" s="680" t="s">
        <v>1858</v>
      </c>
      <c r="C362" s="1171" t="s">
        <v>2810</v>
      </c>
      <c r="D362" s="780"/>
      <c r="E362" s="780"/>
      <c r="F362" s="819" t="s">
        <v>1215</v>
      </c>
      <c r="G362" s="770"/>
      <c r="H362" s="898" t="s">
        <v>1860</v>
      </c>
      <c r="I362" s="820">
        <v>2451219.6266666669</v>
      </c>
      <c r="J362" s="899"/>
    </row>
    <row r="363" spans="1:10">
      <c r="A363" s="897">
        <f t="shared" si="5"/>
        <v>357</v>
      </c>
      <c r="B363" s="680" t="s">
        <v>1859</v>
      </c>
      <c r="C363" s="1171" t="s">
        <v>2810</v>
      </c>
      <c r="D363" s="780"/>
      <c r="E363" s="780"/>
      <c r="F363" s="819" t="s">
        <v>1215</v>
      </c>
      <c r="G363" s="770"/>
      <c r="H363" s="898" t="s">
        <v>1860</v>
      </c>
      <c r="I363" s="820">
        <v>4911333.333333333</v>
      </c>
      <c r="J363" s="899"/>
    </row>
    <row r="364" spans="1:10">
      <c r="A364" s="1281" t="s">
        <v>2086</v>
      </c>
      <c r="B364" s="1281"/>
      <c r="C364" s="1281"/>
      <c r="D364" s="1281"/>
      <c r="E364" s="1281"/>
      <c r="F364" s="1281"/>
      <c r="G364" s="1281"/>
      <c r="H364" s="1281"/>
      <c r="I364" s="814">
        <f>SUM(I7:I363)</f>
        <v>1858808412.02355</v>
      </c>
      <c r="J364" s="899"/>
    </row>
    <row r="365" spans="1:10">
      <c r="B365" s="751"/>
      <c r="C365" s="751"/>
      <c r="D365" s="751"/>
      <c r="E365" s="751"/>
      <c r="F365" s="751"/>
      <c r="G365" s="751"/>
      <c r="H365" s="751"/>
      <c r="I365" s="751"/>
      <c r="J365" s="751"/>
    </row>
    <row r="366" spans="1:10" s="764" customFormat="1">
      <c r="A366" s="1282" t="s">
        <v>2087</v>
      </c>
      <c r="B366" s="1303"/>
      <c r="C366" s="1303"/>
      <c r="D366" s="1303"/>
      <c r="E366" s="1303"/>
      <c r="F366" s="1303"/>
      <c r="G366" s="1303"/>
      <c r="H366" s="1303"/>
      <c r="I366" s="1283"/>
      <c r="J366" s="775"/>
    </row>
    <row r="367" spans="1:10" s="764" customFormat="1">
      <c r="A367" s="765" t="s">
        <v>559</v>
      </c>
      <c r="B367" s="765" t="s">
        <v>551</v>
      </c>
      <c r="C367" s="765" t="s">
        <v>562</v>
      </c>
      <c r="D367" s="765" t="s">
        <v>421</v>
      </c>
      <c r="E367" s="765" t="s">
        <v>552</v>
      </c>
      <c r="F367" s="766" t="s">
        <v>462</v>
      </c>
      <c r="G367" s="776" t="s">
        <v>422</v>
      </c>
      <c r="H367" s="767" t="s">
        <v>574</v>
      </c>
      <c r="I367" s="803" t="s">
        <v>561</v>
      </c>
      <c r="J367" s="775"/>
    </row>
    <row r="368" spans="1:10">
      <c r="A368" s="897">
        <v>1</v>
      </c>
      <c r="B368" s="680" t="s">
        <v>1223</v>
      </c>
      <c r="C368" s="479"/>
      <c r="D368" s="780"/>
      <c r="E368" s="780"/>
      <c r="F368" s="819" t="s">
        <v>1215</v>
      </c>
      <c r="G368" s="770"/>
      <c r="H368" s="898" t="s">
        <v>1860</v>
      </c>
      <c r="I368" s="820">
        <v>311999.40000000002</v>
      </c>
      <c r="J368" s="899"/>
    </row>
    <row r="369" spans="1:10">
      <c r="A369" s="897">
        <f>+A368+1</f>
        <v>2</v>
      </c>
      <c r="B369" s="680" t="s">
        <v>1224</v>
      </c>
      <c r="C369" s="479"/>
      <c r="D369" s="780"/>
      <c r="E369" s="780"/>
      <c r="F369" s="819" t="s">
        <v>1215</v>
      </c>
      <c r="G369" s="770"/>
      <c r="H369" s="898" t="s">
        <v>1860</v>
      </c>
      <c r="I369" s="820">
        <v>62000</v>
      </c>
      <c r="J369" s="899"/>
    </row>
    <row r="370" spans="1:10">
      <c r="A370" s="897">
        <f t="shared" ref="A370:A409" si="6">+A369+1</f>
        <v>3</v>
      </c>
      <c r="B370" s="680" t="s">
        <v>1224</v>
      </c>
      <c r="C370" s="479"/>
      <c r="D370" s="780"/>
      <c r="E370" s="780"/>
      <c r="F370" s="819" t="s">
        <v>1215</v>
      </c>
      <c r="G370" s="770"/>
      <c r="H370" s="898" t="s">
        <v>1860</v>
      </c>
      <c r="I370" s="820">
        <v>83075.600000000006</v>
      </c>
      <c r="J370" s="899"/>
    </row>
    <row r="371" spans="1:10">
      <c r="A371" s="897">
        <f t="shared" si="6"/>
        <v>4</v>
      </c>
      <c r="B371" s="680" t="s">
        <v>1225</v>
      </c>
      <c r="C371" s="479"/>
      <c r="D371" s="780"/>
      <c r="E371" s="780"/>
      <c r="F371" s="819" t="s">
        <v>1215</v>
      </c>
      <c r="G371" s="770"/>
      <c r="H371" s="898" t="s">
        <v>1860</v>
      </c>
      <c r="I371" s="820">
        <v>110924.40000000001</v>
      </c>
      <c r="J371" s="899"/>
    </row>
    <row r="372" spans="1:10">
      <c r="A372" s="897">
        <f t="shared" si="6"/>
        <v>5</v>
      </c>
      <c r="B372" s="680" t="s">
        <v>1226</v>
      </c>
      <c r="C372" s="479"/>
      <c r="D372" s="780"/>
      <c r="E372" s="780"/>
      <c r="F372" s="819" t="s">
        <v>1215</v>
      </c>
      <c r="G372" s="770"/>
      <c r="H372" s="898" t="s">
        <v>1860</v>
      </c>
      <c r="I372" s="820">
        <v>118787.6</v>
      </c>
      <c r="J372" s="899"/>
    </row>
    <row r="373" spans="1:10">
      <c r="A373" s="897">
        <f t="shared" si="6"/>
        <v>6</v>
      </c>
      <c r="B373" s="680" t="s">
        <v>1227</v>
      </c>
      <c r="C373" s="479"/>
      <c r="D373" s="780"/>
      <c r="E373" s="780"/>
      <c r="F373" s="819" t="s">
        <v>1215</v>
      </c>
      <c r="G373" s="770"/>
      <c r="H373" s="898" t="s">
        <v>1860</v>
      </c>
      <c r="I373" s="820">
        <v>146000</v>
      </c>
      <c r="J373" s="899"/>
    </row>
    <row r="374" spans="1:10">
      <c r="A374" s="897">
        <f t="shared" si="6"/>
        <v>7</v>
      </c>
      <c r="B374" s="680" t="s">
        <v>1226</v>
      </c>
      <c r="C374" s="479"/>
      <c r="D374" s="780"/>
      <c r="E374" s="780"/>
      <c r="F374" s="819" t="s">
        <v>1215</v>
      </c>
      <c r="G374" s="770"/>
      <c r="H374" s="898" t="s">
        <v>1860</v>
      </c>
      <c r="I374" s="820">
        <v>144000</v>
      </c>
      <c r="J374" s="899"/>
    </row>
    <row r="375" spans="1:10">
      <c r="A375" s="897">
        <f t="shared" si="6"/>
        <v>8</v>
      </c>
      <c r="B375" s="680" t="s">
        <v>1228</v>
      </c>
      <c r="C375" s="1171" t="s">
        <v>2810</v>
      </c>
      <c r="D375" s="780"/>
      <c r="E375" s="780"/>
      <c r="F375" s="819" t="s">
        <v>1215</v>
      </c>
      <c r="G375" s="770"/>
      <c r="H375" s="898" t="s">
        <v>1860</v>
      </c>
      <c r="I375" s="820">
        <v>157568.80000000002</v>
      </c>
      <c r="J375" s="899"/>
    </row>
    <row r="376" spans="1:10">
      <c r="A376" s="897">
        <f t="shared" si="6"/>
        <v>9</v>
      </c>
      <c r="B376" s="680" t="s">
        <v>1229</v>
      </c>
      <c r="C376" s="1171" t="s">
        <v>2810</v>
      </c>
      <c r="D376" s="780"/>
      <c r="E376" s="780"/>
      <c r="F376" s="819" t="s">
        <v>1215</v>
      </c>
      <c r="G376" s="770"/>
      <c r="H376" s="898" t="s">
        <v>1860</v>
      </c>
      <c r="I376" s="820">
        <v>167181.80000000002</v>
      </c>
      <c r="J376" s="899"/>
    </row>
    <row r="377" spans="1:10">
      <c r="A377" s="897">
        <f t="shared" si="6"/>
        <v>10</v>
      </c>
      <c r="B377" s="680" t="s">
        <v>1230</v>
      </c>
      <c r="C377" s="479"/>
      <c r="D377" s="780"/>
      <c r="E377" s="780"/>
      <c r="F377" s="819" t="s">
        <v>1215</v>
      </c>
      <c r="G377" s="770"/>
      <c r="H377" s="898" t="s">
        <v>1860</v>
      </c>
      <c r="I377" s="820">
        <v>300000</v>
      </c>
      <c r="J377" s="899"/>
    </row>
    <row r="378" spans="1:10">
      <c r="A378" s="897">
        <f t="shared" si="6"/>
        <v>11</v>
      </c>
      <c r="B378" s="680" t="s">
        <v>1231</v>
      </c>
      <c r="C378" s="479"/>
      <c r="D378" s="780"/>
      <c r="E378" s="780"/>
      <c r="F378" s="819" t="s">
        <v>1215</v>
      </c>
      <c r="G378" s="770"/>
      <c r="H378" s="898" t="s">
        <v>1860</v>
      </c>
      <c r="I378" s="820">
        <v>141980</v>
      </c>
      <c r="J378" s="899"/>
    </row>
    <row r="379" spans="1:10">
      <c r="A379" s="897">
        <f t="shared" si="6"/>
        <v>12</v>
      </c>
      <c r="B379" s="680" t="s">
        <v>1232</v>
      </c>
      <c r="C379" s="479"/>
      <c r="D379" s="780"/>
      <c r="E379" s="780"/>
      <c r="F379" s="819" t="s">
        <v>1215</v>
      </c>
      <c r="G379" s="770"/>
      <c r="H379" s="898" t="s">
        <v>1860</v>
      </c>
      <c r="I379" s="820">
        <v>162000</v>
      </c>
      <c r="J379" s="899"/>
    </row>
    <row r="380" spans="1:10">
      <c r="A380" s="897">
        <f t="shared" si="6"/>
        <v>13</v>
      </c>
      <c r="B380" s="680" t="s">
        <v>1233</v>
      </c>
      <c r="C380" s="1171" t="s">
        <v>2810</v>
      </c>
      <c r="D380" s="780"/>
      <c r="E380" s="780"/>
      <c r="F380" s="819" t="s">
        <v>1215</v>
      </c>
      <c r="G380" s="770"/>
      <c r="H380" s="898" t="s">
        <v>1860</v>
      </c>
      <c r="I380" s="820">
        <v>336000</v>
      </c>
      <c r="J380" s="899"/>
    </row>
    <row r="381" spans="1:10">
      <c r="A381" s="897">
        <f t="shared" si="6"/>
        <v>14</v>
      </c>
      <c r="B381" s="680" t="s">
        <v>1234</v>
      </c>
      <c r="C381" s="1171" t="s">
        <v>2810</v>
      </c>
      <c r="D381" s="780"/>
      <c r="E381" s="780"/>
      <c r="F381" s="819" t="s">
        <v>1215</v>
      </c>
      <c r="G381" s="770"/>
      <c r="H381" s="898" t="s">
        <v>1860</v>
      </c>
      <c r="I381" s="820">
        <v>336000</v>
      </c>
      <c r="J381" s="899"/>
    </row>
    <row r="382" spans="1:10">
      <c r="A382" s="897">
        <f t="shared" si="6"/>
        <v>15</v>
      </c>
      <c r="B382" s="680" t="s">
        <v>1235</v>
      </c>
      <c r="C382" s="479"/>
      <c r="D382" s="780"/>
      <c r="E382" s="780"/>
      <c r="F382" s="819" t="s">
        <v>1215</v>
      </c>
      <c r="G382" s="770"/>
      <c r="H382" s="898" t="s">
        <v>1860</v>
      </c>
      <c r="I382" s="820">
        <v>75000</v>
      </c>
      <c r="J382" s="899"/>
    </row>
    <row r="383" spans="1:10">
      <c r="A383" s="897">
        <f t="shared" si="6"/>
        <v>16</v>
      </c>
      <c r="B383" s="680" t="s">
        <v>1235</v>
      </c>
      <c r="C383" s="479"/>
      <c r="D383" s="780"/>
      <c r="E383" s="780"/>
      <c r="F383" s="819" t="s">
        <v>1215</v>
      </c>
      <c r="G383" s="770"/>
      <c r="H383" s="898" t="s">
        <v>1860</v>
      </c>
      <c r="I383" s="820">
        <v>75000</v>
      </c>
      <c r="J383" s="899"/>
    </row>
    <row r="384" spans="1:10">
      <c r="A384" s="897">
        <f t="shared" si="6"/>
        <v>17</v>
      </c>
      <c r="B384" s="680" t="s">
        <v>1236</v>
      </c>
      <c r="C384" s="479"/>
      <c r="D384" s="780"/>
      <c r="E384" s="780"/>
      <c r="F384" s="819" t="s">
        <v>1215</v>
      </c>
      <c r="G384" s="770"/>
      <c r="H384" s="898" t="s">
        <v>1860</v>
      </c>
      <c r="I384" s="820">
        <v>167181.80000000002</v>
      </c>
      <c r="J384" s="899"/>
    </row>
    <row r="385" spans="1:10">
      <c r="A385" s="897">
        <f t="shared" si="6"/>
        <v>18</v>
      </c>
      <c r="B385" s="680" t="s">
        <v>1237</v>
      </c>
      <c r="C385" s="1171" t="s">
        <v>2810</v>
      </c>
      <c r="D385" s="780"/>
      <c r="E385" s="780"/>
      <c r="F385" s="819" t="s">
        <v>1215</v>
      </c>
      <c r="G385" s="770"/>
      <c r="H385" s="898" t="s">
        <v>1860</v>
      </c>
      <c r="I385" s="820">
        <v>395080</v>
      </c>
      <c r="J385" s="899"/>
    </row>
    <row r="386" spans="1:10">
      <c r="A386" s="897">
        <f t="shared" si="6"/>
        <v>19</v>
      </c>
      <c r="B386" s="680" t="s">
        <v>1238</v>
      </c>
      <c r="C386" s="479"/>
      <c r="D386" s="780"/>
      <c r="E386" s="780"/>
      <c r="F386" s="819" t="s">
        <v>1215</v>
      </c>
      <c r="G386" s="770"/>
      <c r="H386" s="898" t="s">
        <v>1860</v>
      </c>
      <c r="I386" s="820">
        <v>259800</v>
      </c>
      <c r="J386" s="899"/>
    </row>
    <row r="387" spans="1:10">
      <c r="A387" s="897">
        <f t="shared" si="6"/>
        <v>20</v>
      </c>
      <c r="B387" s="680" t="s">
        <v>1239</v>
      </c>
      <c r="C387" s="1171" t="s">
        <v>2810</v>
      </c>
      <c r="D387" s="780"/>
      <c r="E387" s="780"/>
      <c r="F387" s="819" t="s">
        <v>1215</v>
      </c>
      <c r="G387" s="770"/>
      <c r="H387" s="898" t="s">
        <v>1860</v>
      </c>
      <c r="I387" s="820">
        <v>145176.6</v>
      </c>
      <c r="J387" s="899"/>
    </row>
    <row r="388" spans="1:10">
      <c r="A388" s="897">
        <f t="shared" si="6"/>
        <v>21</v>
      </c>
      <c r="B388" s="680" t="s">
        <v>1240</v>
      </c>
      <c r="C388" s="1171" t="s">
        <v>2810</v>
      </c>
      <c r="D388" s="780"/>
      <c r="E388" s="780"/>
      <c r="F388" s="819" t="s">
        <v>1215</v>
      </c>
      <c r="G388" s="770"/>
      <c r="H388" s="898" t="s">
        <v>1860</v>
      </c>
      <c r="I388" s="820">
        <v>145176.6</v>
      </c>
      <c r="J388" s="899"/>
    </row>
    <row r="389" spans="1:10">
      <c r="A389" s="897">
        <f t="shared" si="6"/>
        <v>22</v>
      </c>
      <c r="B389" s="680" t="s">
        <v>1241</v>
      </c>
      <c r="C389" s="479"/>
      <c r="D389" s="780"/>
      <c r="E389" s="780"/>
      <c r="F389" s="819" t="s">
        <v>1215</v>
      </c>
      <c r="G389" s="770"/>
      <c r="H389" s="898" t="s">
        <v>1860</v>
      </c>
      <c r="I389" s="820">
        <v>81205.600000000006</v>
      </c>
      <c r="J389" s="899"/>
    </row>
    <row r="390" spans="1:10">
      <c r="A390" s="897">
        <f t="shared" si="6"/>
        <v>23</v>
      </c>
      <c r="B390" s="680" t="s">
        <v>1242</v>
      </c>
      <c r="C390" s="479"/>
      <c r="D390" s="780"/>
      <c r="E390" s="780"/>
      <c r="F390" s="819" t="s">
        <v>1215</v>
      </c>
      <c r="G390" s="770"/>
      <c r="H390" s="898" t="s">
        <v>1860</v>
      </c>
      <c r="I390" s="820">
        <v>368840</v>
      </c>
      <c r="J390" s="899"/>
    </row>
    <row r="391" spans="1:10">
      <c r="A391" s="897">
        <f t="shared" si="6"/>
        <v>24</v>
      </c>
      <c r="B391" s="680" t="s">
        <v>1243</v>
      </c>
      <c r="C391" s="1171" t="s">
        <v>2810</v>
      </c>
      <c r="D391" s="780"/>
      <c r="E391" s="780"/>
      <c r="F391" s="819" t="s">
        <v>1215</v>
      </c>
      <c r="G391" s="770"/>
      <c r="H391" s="898" t="s">
        <v>1860</v>
      </c>
      <c r="I391" s="820">
        <v>321540</v>
      </c>
      <c r="J391" s="899"/>
    </row>
    <row r="392" spans="1:10">
      <c r="A392" s="897">
        <f t="shared" si="6"/>
        <v>25</v>
      </c>
      <c r="B392" s="680" t="s">
        <v>1244</v>
      </c>
      <c r="C392" s="1171" t="s">
        <v>2810</v>
      </c>
      <c r="D392" s="780"/>
      <c r="E392" s="780"/>
      <c r="F392" s="819" t="s">
        <v>1215</v>
      </c>
      <c r="G392" s="770"/>
      <c r="H392" s="898" t="s">
        <v>1860</v>
      </c>
      <c r="I392" s="820">
        <v>170000</v>
      </c>
      <c r="J392" s="899"/>
    </row>
    <row r="393" spans="1:10">
      <c r="A393" s="897">
        <f t="shared" si="6"/>
        <v>26</v>
      </c>
      <c r="B393" s="680" t="s">
        <v>1245</v>
      </c>
      <c r="C393" s="479"/>
      <c r="D393" s="780"/>
      <c r="E393" s="780"/>
      <c r="F393" s="819" t="s">
        <v>1215</v>
      </c>
      <c r="G393" s="770"/>
      <c r="H393" s="898" t="s">
        <v>1860</v>
      </c>
      <c r="I393" s="820">
        <v>310000</v>
      </c>
      <c r="J393" s="899"/>
    </row>
    <row r="394" spans="1:10">
      <c r="A394" s="897">
        <f t="shared" si="6"/>
        <v>27</v>
      </c>
      <c r="B394" s="680" t="s">
        <v>1246</v>
      </c>
      <c r="C394" s="479"/>
      <c r="D394" s="780"/>
      <c r="E394" s="780"/>
      <c r="F394" s="819" t="s">
        <v>1215</v>
      </c>
      <c r="G394" s="770"/>
      <c r="H394" s="898" t="s">
        <v>1860</v>
      </c>
      <c r="I394" s="820">
        <v>276000</v>
      </c>
      <c r="J394" s="899"/>
    </row>
    <row r="395" spans="1:10">
      <c r="A395" s="897">
        <f t="shared" si="6"/>
        <v>28</v>
      </c>
      <c r="B395" s="680" t="s">
        <v>1247</v>
      </c>
      <c r="C395" s="479"/>
      <c r="D395" s="780"/>
      <c r="E395" s="780"/>
      <c r="F395" s="819" t="s">
        <v>1215</v>
      </c>
      <c r="G395" s="770"/>
      <c r="H395" s="898" t="s">
        <v>1860</v>
      </c>
      <c r="I395" s="820">
        <v>2703819.3728</v>
      </c>
      <c r="J395" s="899"/>
    </row>
    <row r="396" spans="1:10">
      <c r="A396" s="897">
        <f t="shared" si="6"/>
        <v>29</v>
      </c>
      <c r="B396" s="680" t="s">
        <v>1247</v>
      </c>
      <c r="C396" s="479"/>
      <c r="D396" s="780"/>
      <c r="E396" s="780"/>
      <c r="F396" s="819" t="s">
        <v>1215</v>
      </c>
      <c r="G396" s="770"/>
      <c r="H396" s="898" t="s">
        <v>1860</v>
      </c>
      <c r="I396" s="820">
        <v>2703819.7333333334</v>
      </c>
      <c r="J396" s="899"/>
    </row>
    <row r="397" spans="1:10">
      <c r="A397" s="897">
        <f t="shared" si="6"/>
        <v>30</v>
      </c>
      <c r="B397" s="680" t="s">
        <v>1248</v>
      </c>
      <c r="C397" s="479"/>
      <c r="D397" s="780"/>
      <c r="E397" s="780"/>
      <c r="F397" s="819" t="s">
        <v>1215</v>
      </c>
      <c r="G397" s="770"/>
      <c r="H397" s="898" t="s">
        <v>1860</v>
      </c>
      <c r="I397" s="820">
        <v>2999706.6666666665</v>
      </c>
      <c r="J397" s="899"/>
    </row>
    <row r="398" spans="1:10">
      <c r="A398" s="897">
        <f t="shared" si="6"/>
        <v>31</v>
      </c>
      <c r="B398" s="680" t="s">
        <v>1249</v>
      </c>
      <c r="C398" s="1171" t="s">
        <v>2810</v>
      </c>
      <c r="D398" s="780"/>
      <c r="E398" s="780"/>
      <c r="F398" s="819" t="s">
        <v>1215</v>
      </c>
      <c r="G398" s="770"/>
      <c r="H398" s="898" t="s">
        <v>1860</v>
      </c>
      <c r="I398" s="820">
        <v>3775680</v>
      </c>
      <c r="J398" s="899"/>
    </row>
    <row r="399" spans="1:10">
      <c r="A399" s="897">
        <f t="shared" si="6"/>
        <v>32</v>
      </c>
      <c r="B399" s="680" t="s">
        <v>1250</v>
      </c>
      <c r="C399" s="479"/>
      <c r="D399" s="780"/>
      <c r="E399" s="780"/>
      <c r="F399" s="819" t="s">
        <v>1215</v>
      </c>
      <c r="G399" s="770"/>
      <c r="H399" s="898" t="s">
        <v>1860</v>
      </c>
      <c r="I399" s="820">
        <v>9781602.6186666675</v>
      </c>
      <c r="J399" s="899"/>
    </row>
    <row r="400" spans="1:10">
      <c r="A400" s="897">
        <f t="shared" si="6"/>
        <v>33</v>
      </c>
      <c r="B400" s="680" t="s">
        <v>1251</v>
      </c>
      <c r="C400" s="1171" t="s">
        <v>2810</v>
      </c>
      <c r="D400" s="780"/>
      <c r="E400" s="780"/>
      <c r="F400" s="819" t="s">
        <v>1215</v>
      </c>
      <c r="G400" s="770"/>
      <c r="H400" s="898" t="s">
        <v>1860</v>
      </c>
      <c r="I400" s="820">
        <v>3829381.92</v>
      </c>
      <c r="J400" s="899"/>
    </row>
    <row r="401" spans="1:11">
      <c r="A401" s="897">
        <f t="shared" si="6"/>
        <v>34</v>
      </c>
      <c r="B401" s="680" t="s">
        <v>1241</v>
      </c>
      <c r="C401" s="479"/>
      <c r="D401" s="780"/>
      <c r="E401" s="780"/>
      <c r="F401" s="819" t="s">
        <v>1215</v>
      </c>
      <c r="G401" s="770"/>
      <c r="H401" s="898" t="s">
        <v>1860</v>
      </c>
      <c r="I401" s="820">
        <v>10912993.056</v>
      </c>
      <c r="J401" s="899"/>
    </row>
    <row r="402" spans="1:11">
      <c r="A402" s="897">
        <f t="shared" si="6"/>
        <v>35</v>
      </c>
      <c r="B402" s="680" t="s">
        <v>1241</v>
      </c>
      <c r="C402" s="479"/>
      <c r="D402" s="780"/>
      <c r="E402" s="780"/>
      <c r="F402" s="819" t="s">
        <v>1215</v>
      </c>
      <c r="G402" s="770"/>
      <c r="H402" s="898" t="s">
        <v>1860</v>
      </c>
      <c r="I402" s="820">
        <v>7179393.7599999998</v>
      </c>
      <c r="J402" s="899"/>
    </row>
    <row r="403" spans="1:11">
      <c r="A403" s="897">
        <f t="shared" si="6"/>
        <v>36</v>
      </c>
      <c r="B403" s="680" t="s">
        <v>1241</v>
      </c>
      <c r="C403" s="479"/>
      <c r="D403" s="780"/>
      <c r="E403" s="780"/>
      <c r="F403" s="819" t="s">
        <v>1215</v>
      </c>
      <c r="G403" s="770"/>
      <c r="H403" s="898" t="s">
        <v>1860</v>
      </c>
      <c r="I403" s="820">
        <v>6203193.9199999999</v>
      </c>
      <c r="J403" s="899"/>
    </row>
    <row r="404" spans="1:11">
      <c r="A404" s="897">
        <f t="shared" si="6"/>
        <v>37</v>
      </c>
      <c r="B404" s="680" t="s">
        <v>1252</v>
      </c>
      <c r="C404" s="1171" t="s">
        <v>2810</v>
      </c>
      <c r="D404" s="780"/>
      <c r="E404" s="780"/>
      <c r="F404" s="819" t="s">
        <v>1215</v>
      </c>
      <c r="G404" s="770"/>
      <c r="H404" s="898" t="s">
        <v>1860</v>
      </c>
      <c r="I404" s="820">
        <v>4224000</v>
      </c>
      <c r="J404" s="899"/>
    </row>
    <row r="405" spans="1:11">
      <c r="A405" s="897">
        <f t="shared" si="6"/>
        <v>38</v>
      </c>
      <c r="B405" s="680" t="s">
        <v>1253</v>
      </c>
      <c r="C405" s="479"/>
      <c r="D405" s="780"/>
      <c r="E405" s="780"/>
      <c r="F405" s="819" t="s">
        <v>1215</v>
      </c>
      <c r="G405" s="770"/>
      <c r="H405" s="898" t="s">
        <v>1860</v>
      </c>
      <c r="I405" s="820">
        <v>2928000</v>
      </c>
      <c r="J405" s="899"/>
    </row>
    <row r="406" spans="1:11">
      <c r="A406" s="897">
        <f t="shared" si="6"/>
        <v>39</v>
      </c>
      <c r="B406" s="680" t="s">
        <v>1254</v>
      </c>
      <c r="C406" s="479"/>
      <c r="D406" s="780"/>
      <c r="E406" s="780"/>
      <c r="F406" s="819" t="s">
        <v>1215</v>
      </c>
      <c r="G406" s="770"/>
      <c r="H406" s="898" t="s">
        <v>1860</v>
      </c>
      <c r="I406" s="820">
        <v>2803200</v>
      </c>
      <c r="J406" s="899"/>
    </row>
    <row r="407" spans="1:11">
      <c r="A407" s="897">
        <f t="shared" si="6"/>
        <v>40</v>
      </c>
      <c r="B407" s="680" t="s">
        <v>1255</v>
      </c>
      <c r="C407" s="479"/>
      <c r="D407" s="780"/>
      <c r="E407" s="780"/>
      <c r="F407" s="819" t="s">
        <v>1215</v>
      </c>
      <c r="G407" s="770"/>
      <c r="H407" s="898" t="s">
        <v>1860</v>
      </c>
      <c r="I407" s="820">
        <v>4392960</v>
      </c>
      <c r="J407" s="899"/>
    </row>
    <row r="408" spans="1:11">
      <c r="A408" s="897">
        <f t="shared" si="6"/>
        <v>41</v>
      </c>
      <c r="B408" s="680" t="s">
        <v>1256</v>
      </c>
      <c r="C408" s="479"/>
      <c r="D408" s="780"/>
      <c r="E408" s="780"/>
      <c r="F408" s="819" t="s">
        <v>1215</v>
      </c>
      <c r="G408" s="770"/>
      <c r="H408" s="898" t="s">
        <v>1860</v>
      </c>
      <c r="I408" s="820">
        <v>1251466.6666666667</v>
      </c>
      <c r="J408" s="899"/>
    </row>
    <row r="409" spans="1:11">
      <c r="A409" s="897">
        <f t="shared" si="6"/>
        <v>42</v>
      </c>
      <c r="B409" s="680" t="s">
        <v>1257</v>
      </c>
      <c r="C409" s="1171" t="s">
        <v>2810</v>
      </c>
      <c r="D409" s="780"/>
      <c r="E409" s="780"/>
      <c r="F409" s="819" t="s">
        <v>1215</v>
      </c>
      <c r="G409" s="770"/>
      <c r="H409" s="898" t="s">
        <v>1860</v>
      </c>
      <c r="I409" s="820">
        <v>1528131.6666666667</v>
      </c>
      <c r="J409" s="899"/>
    </row>
    <row r="410" spans="1:11">
      <c r="A410" s="1281" t="s">
        <v>2088</v>
      </c>
      <c r="B410" s="1281"/>
      <c r="C410" s="1281"/>
      <c r="D410" s="1281"/>
      <c r="E410" s="1281"/>
      <c r="F410" s="1281"/>
      <c r="G410" s="1281"/>
      <c r="H410" s="1281"/>
      <c r="I410" s="814">
        <f>SUM(I368:I409)</f>
        <v>72584867.580800012</v>
      </c>
      <c r="J410" s="899"/>
    </row>
    <row r="411" spans="1:11" s="750" customFormat="1">
      <c r="A411" s="785"/>
      <c r="B411" s="786"/>
      <c r="C411" s="786"/>
      <c r="D411" s="786"/>
      <c r="E411" s="786"/>
      <c r="F411" s="787"/>
      <c r="G411" s="788"/>
      <c r="H411" s="789"/>
      <c r="I411" s="806"/>
      <c r="K411" s="751"/>
    </row>
    <row r="412" spans="1:11" s="750" customFormat="1">
      <c r="A412" s="785"/>
      <c r="B412" s="1297" t="s">
        <v>555</v>
      </c>
      <c r="C412" s="1298"/>
      <c r="D412" s="570" t="s">
        <v>587</v>
      </c>
      <c r="E412" s="786"/>
      <c r="F412" s="787"/>
      <c r="G412" s="788"/>
      <c r="H412" s="789"/>
      <c r="I412" s="806"/>
      <c r="K412" s="751"/>
    </row>
    <row r="413" spans="1:11" s="750" customFormat="1">
      <c r="A413" s="785"/>
      <c r="B413" s="1120" t="s">
        <v>2086</v>
      </c>
      <c r="C413" s="572"/>
      <c r="D413" s="573">
        <f>+I364</f>
        <v>1858808412.02355</v>
      </c>
      <c r="E413" s="786"/>
      <c r="F413" s="787"/>
      <c r="G413" s="788"/>
      <c r="H413" s="789"/>
      <c r="I413" s="806"/>
      <c r="K413" s="751"/>
    </row>
    <row r="414" spans="1:11" s="750" customFormat="1">
      <c r="A414" s="785"/>
      <c r="B414" s="605" t="s">
        <v>2088</v>
      </c>
      <c r="C414" s="572"/>
      <c r="D414" s="573">
        <f>+I410</f>
        <v>72584867.580800012</v>
      </c>
      <c r="E414" s="786"/>
      <c r="F414" s="787"/>
      <c r="G414" s="788"/>
      <c r="H414" s="789"/>
      <c r="I414" s="806"/>
      <c r="K414" s="751"/>
    </row>
    <row r="415" spans="1:11" s="750" customFormat="1">
      <c r="A415" s="785"/>
      <c r="B415" s="1297" t="s">
        <v>2084</v>
      </c>
      <c r="C415" s="1298"/>
      <c r="D415" s="575">
        <f>SUM(D413:D414)</f>
        <v>1931393279.6043501</v>
      </c>
      <c r="E415" s="786"/>
      <c r="F415" s="787"/>
      <c r="G415" s="788"/>
      <c r="H415" s="789"/>
      <c r="I415" s="806"/>
      <c r="K415" s="751"/>
    </row>
    <row r="416" spans="1:11" s="750" customFormat="1">
      <c r="A416" s="785"/>
      <c r="B416" s="786"/>
      <c r="C416" s="786"/>
      <c r="D416" s="786"/>
      <c r="E416" s="786"/>
      <c r="F416" s="787"/>
      <c r="G416" s="788"/>
      <c r="H416" s="789"/>
      <c r="I416" s="806"/>
      <c r="K416" s="751"/>
    </row>
    <row r="417" spans="1:11" s="750" customFormat="1">
      <c r="A417" s="785"/>
      <c r="B417" s="786"/>
      <c r="C417" s="786"/>
      <c r="D417" s="786"/>
      <c r="E417" s="786"/>
      <c r="F417" s="787"/>
      <c r="G417" s="788"/>
      <c r="H417" s="789"/>
      <c r="I417" s="806"/>
      <c r="K417" s="751"/>
    </row>
    <row r="418" spans="1:11" s="750" customFormat="1">
      <c r="A418" s="785"/>
      <c r="B418" s="786"/>
      <c r="C418" s="786"/>
      <c r="D418" s="786"/>
      <c r="E418" s="786"/>
      <c r="F418" s="787"/>
      <c r="G418" s="788"/>
      <c r="H418" s="789"/>
      <c r="I418" s="806"/>
      <c r="K418" s="751"/>
    </row>
    <row r="419" spans="1:11" s="750" customFormat="1">
      <c r="A419" s="790"/>
      <c r="B419" s="795"/>
      <c r="C419" s="793"/>
      <c r="D419" s="793"/>
      <c r="E419" s="793"/>
      <c r="F419" s="794"/>
      <c r="G419" s="796"/>
      <c r="H419" s="797"/>
      <c r="I419" s="808"/>
      <c r="K419" s="751"/>
    </row>
    <row r="420" spans="1:11" s="750" customFormat="1">
      <c r="A420" s="790"/>
      <c r="B420" s="795"/>
      <c r="C420" s="793"/>
      <c r="D420" s="793"/>
      <c r="E420" s="793"/>
      <c r="F420" s="794"/>
      <c r="G420" s="796"/>
      <c r="H420" s="797"/>
      <c r="I420" s="808"/>
      <c r="K420" s="751"/>
    </row>
    <row r="421" spans="1:11" s="750" customFormat="1">
      <c r="A421" s="790"/>
      <c r="B421" s="795"/>
      <c r="C421" s="1164"/>
      <c r="D421" s="793"/>
      <c r="E421" s="793"/>
      <c r="F421" s="794"/>
      <c r="G421" s="796"/>
      <c r="H421" s="797"/>
      <c r="I421" s="808"/>
      <c r="K421" s="751"/>
    </row>
    <row r="422" spans="1:11" s="750" customFormat="1">
      <c r="A422" s="790"/>
      <c r="B422" s="1168"/>
      <c r="C422" s="906"/>
      <c r="D422" s="1169"/>
      <c r="E422" s="666"/>
      <c r="F422" s="798"/>
      <c r="G422" s="671"/>
      <c r="H422" s="797"/>
      <c r="I422" s="809"/>
      <c r="K422" s="751"/>
    </row>
    <row r="423" spans="1:11" s="763" customFormat="1">
      <c r="A423" s="795"/>
      <c r="B423" s="511" t="s">
        <v>2036</v>
      </c>
      <c r="C423" s="515"/>
      <c r="D423" s="1167" t="s">
        <v>2037</v>
      </c>
      <c r="E423" s="511"/>
      <c r="I423" s="533" t="s">
        <v>2038</v>
      </c>
      <c r="K423" s="764"/>
    </row>
    <row r="424" spans="1:11" s="750" customFormat="1">
      <c r="A424" s="790"/>
      <c r="B424" s="517" t="s">
        <v>13</v>
      </c>
      <c r="C424" s="484"/>
      <c r="D424" s="978" t="s">
        <v>15</v>
      </c>
      <c r="E424" s="483"/>
      <c r="I424" s="525" t="s">
        <v>14</v>
      </c>
      <c r="K424" s="751"/>
    </row>
    <row r="425" spans="1:11" s="750" customFormat="1">
      <c r="A425" s="790"/>
      <c r="B425" s="640" t="s">
        <v>943</v>
      </c>
      <c r="C425" s="484"/>
      <c r="D425" s="978" t="s">
        <v>948</v>
      </c>
      <c r="E425" s="640"/>
      <c r="I425" s="535" t="s">
        <v>946</v>
      </c>
      <c r="K425" s="751"/>
    </row>
    <row r="426" spans="1:11" s="750" customFormat="1">
      <c r="A426" s="790"/>
      <c r="B426" s="483"/>
      <c r="C426" s="483"/>
      <c r="D426" s="484" t="s">
        <v>947</v>
      </c>
      <c r="E426" s="518"/>
      <c r="I426" s="641" t="s">
        <v>945</v>
      </c>
      <c r="K426" s="751"/>
    </row>
    <row r="427" spans="1:11" s="750" customFormat="1">
      <c r="A427" s="790"/>
      <c r="B427" s="764"/>
      <c r="C427" s="1170"/>
      <c r="D427" s="792"/>
      <c r="E427" s="793"/>
      <c r="F427" s="794"/>
      <c r="G427" s="796"/>
      <c r="H427" s="797"/>
      <c r="I427" s="808"/>
      <c r="K427" s="751"/>
    </row>
    <row r="428" spans="1:11" s="750" customFormat="1">
      <c r="A428" s="790"/>
      <c r="B428" s="795"/>
      <c r="C428" s="793"/>
      <c r="D428" s="793"/>
      <c r="E428" s="793"/>
      <c r="F428" s="794"/>
      <c r="G428" s="796"/>
      <c r="H428" s="797"/>
      <c r="I428" s="808"/>
      <c r="K428" s="751"/>
    </row>
  </sheetData>
  <mergeCells count="9">
    <mergeCell ref="B412:C412"/>
    <mergeCell ref="B415:C415"/>
    <mergeCell ref="A5:I5"/>
    <mergeCell ref="A1:I1"/>
    <mergeCell ref="A2:I2"/>
    <mergeCell ref="A3:I3"/>
    <mergeCell ref="A410:H410"/>
    <mergeCell ref="A364:H364"/>
    <mergeCell ref="A366:I366"/>
  </mergeCells>
  <printOptions horizontalCentered="1"/>
  <pageMargins left="0.6" right="0" top="0.59055118110236227" bottom="0.59055118110236227" header="0.31496062992125984" footer="0.31496062992125984"/>
  <pageSetup paperSize="9" scale="76" fitToHeight="3" orientation="landscape"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2" filterMode="1">
    <tabColor rgb="FF92D050"/>
  </sheetPr>
  <dimension ref="A1:AY190"/>
  <sheetViews>
    <sheetView zoomScale="75" zoomScaleNormal="75" workbookViewId="0">
      <pane xSplit="3" ySplit="1" topLeftCell="F146" activePane="bottomRight" state="frozen"/>
      <selection activeCell="E41" sqref="E41"/>
      <selection pane="topRight" activeCell="E41" sqref="E41"/>
      <selection pane="bottomLeft" activeCell="E41" sqref="E41"/>
      <selection pane="bottomRight" activeCell="M162" sqref="M162"/>
    </sheetView>
  </sheetViews>
  <sheetFormatPr baseColWidth="10" defaultColWidth="11.42578125" defaultRowHeight="12.75"/>
  <cols>
    <col min="1" max="1" width="4.42578125" style="327" customWidth="1"/>
    <col min="2" max="2" width="13.28515625" customWidth="1"/>
    <col min="3" max="3" width="56" bestFit="1" customWidth="1"/>
    <col min="4" max="4" width="35.28515625" bestFit="1" customWidth="1"/>
    <col min="5" max="5" width="26.85546875" bestFit="1" customWidth="1"/>
    <col min="6" max="6" width="17.42578125" style="360" bestFit="1" customWidth="1"/>
    <col min="7" max="7" width="35" style="360" hidden="1" customWidth="1"/>
    <col min="8" max="8" width="12.42578125" style="360" bestFit="1" customWidth="1"/>
    <col min="9" max="9" width="14.28515625" bestFit="1" customWidth="1"/>
    <col min="10" max="10" width="8.140625" customWidth="1"/>
    <col min="11" max="11" width="18.85546875" customWidth="1"/>
    <col min="12" max="13" width="19.140625" style="398" customWidth="1"/>
    <col min="14" max="14" width="11.140625" bestFit="1" customWidth="1"/>
  </cols>
  <sheetData>
    <row r="1" spans="1:44" s="103" customFormat="1">
      <c r="A1" s="1274" t="str">
        <f>+'DISPONIBLE Bo'!A1</f>
        <v>LA NOTA COLOMBIA SAS</v>
      </c>
      <c r="B1" s="1274"/>
      <c r="C1" s="1274"/>
      <c r="D1" s="1274"/>
      <c r="E1" s="1274"/>
      <c r="F1" s="1274"/>
      <c r="G1" s="1274"/>
      <c r="H1" s="1274"/>
      <c r="I1" s="1274"/>
      <c r="J1" s="1274"/>
      <c r="K1" s="1274"/>
      <c r="L1" s="1274"/>
      <c r="M1" s="1274"/>
      <c r="N1" s="1274"/>
      <c r="O1" s="1"/>
    </row>
    <row r="2" spans="1:44" s="103" customFormat="1">
      <c r="A2" s="1275" t="str">
        <f>+'DISPONIBLE Bo'!A2</f>
        <v>NIT 901233167-1</v>
      </c>
      <c r="B2" s="1275"/>
      <c r="C2" s="1275"/>
      <c r="D2" s="1275"/>
      <c r="E2" s="1275"/>
      <c r="F2" s="1275"/>
      <c r="G2" s="1275"/>
      <c r="H2" s="1275"/>
      <c r="I2" s="1275"/>
      <c r="J2" s="1275"/>
      <c r="K2" s="1275"/>
      <c r="L2" s="1275"/>
      <c r="M2" s="1275"/>
      <c r="N2" s="1275"/>
      <c r="O2" s="1"/>
    </row>
    <row r="3" spans="1:44" s="103" customFormat="1" ht="13.5" thickBot="1">
      <c r="A3" s="117"/>
      <c r="F3" s="358"/>
      <c r="G3" s="359"/>
      <c r="H3" s="360"/>
      <c r="K3" s="202"/>
      <c r="L3" s="386"/>
      <c r="M3" s="401"/>
    </row>
    <row r="4" spans="1:44" s="103" customFormat="1" ht="18.75" thickBot="1">
      <c r="A4" s="1276" t="s">
        <v>8</v>
      </c>
      <c r="B4" s="1277"/>
      <c r="C4" s="1277"/>
      <c r="D4" s="1277"/>
      <c r="E4" s="1277"/>
      <c r="F4" s="1277"/>
      <c r="G4" s="1277"/>
      <c r="H4" s="1277"/>
      <c r="I4" s="1277"/>
      <c r="J4" s="1277"/>
      <c r="K4" s="1277"/>
      <c r="L4" s="1277"/>
      <c r="M4" s="1277"/>
      <c r="N4" s="1313"/>
      <c r="O4" s="3"/>
      <c r="P4" s="3"/>
      <c r="Q4" s="3"/>
      <c r="R4" s="3"/>
      <c r="S4" s="3"/>
      <c r="T4" s="3"/>
      <c r="U4" s="3"/>
      <c r="V4" s="3"/>
      <c r="W4" s="3"/>
      <c r="X4" s="3"/>
      <c r="Y4" s="3"/>
      <c r="Z4" s="3"/>
      <c r="AA4" s="3"/>
      <c r="AB4" s="3"/>
      <c r="AC4" s="3"/>
      <c r="AD4" s="3"/>
      <c r="AE4" s="3"/>
      <c r="AF4" s="3"/>
      <c r="AG4" s="3"/>
      <c r="AH4" s="3"/>
      <c r="AI4" s="3"/>
      <c r="AJ4" s="3"/>
      <c r="AK4" s="3"/>
      <c r="AL4" s="3"/>
    </row>
    <row r="5" spans="1:44" s="103" customFormat="1" ht="13.5" thickBot="1">
      <c r="A5" s="117"/>
      <c r="F5" s="358"/>
      <c r="G5" s="359"/>
      <c r="H5" s="360"/>
      <c r="K5" s="202"/>
      <c r="L5" s="386"/>
      <c r="M5" s="401"/>
    </row>
    <row r="6" spans="1:44" s="189" customFormat="1" ht="36">
      <c r="A6" s="406" t="s">
        <v>17</v>
      </c>
      <c r="B6" s="367" t="s">
        <v>5</v>
      </c>
      <c r="C6" s="253" t="s">
        <v>18</v>
      </c>
      <c r="D6" s="253" t="s">
        <v>19</v>
      </c>
      <c r="E6" s="249" t="s">
        <v>371</v>
      </c>
      <c r="F6" s="253" t="s">
        <v>20</v>
      </c>
      <c r="G6" s="249" t="s">
        <v>21</v>
      </c>
      <c r="H6" s="249" t="s">
        <v>39</v>
      </c>
      <c r="I6" s="249" t="s">
        <v>362</v>
      </c>
      <c r="J6" s="249" t="s">
        <v>23</v>
      </c>
      <c r="K6" s="249" t="s">
        <v>40</v>
      </c>
      <c r="L6" s="402" t="s">
        <v>25</v>
      </c>
      <c r="M6" s="402" t="s">
        <v>6</v>
      </c>
      <c r="N6" s="250" t="s">
        <v>26</v>
      </c>
      <c r="O6" s="251"/>
      <c r="P6" s="251"/>
      <c r="Q6" s="251"/>
      <c r="R6" s="251"/>
      <c r="S6" s="251"/>
      <c r="T6" s="251"/>
      <c r="U6" s="251"/>
      <c r="V6" s="251"/>
      <c r="W6" s="251"/>
      <c r="X6" s="251"/>
      <c r="Y6" s="251"/>
      <c r="Z6" s="251"/>
      <c r="AA6" s="251"/>
      <c r="AB6" s="251"/>
      <c r="AC6" s="251"/>
      <c r="AD6" s="251"/>
      <c r="AE6" s="251"/>
      <c r="AF6" s="251"/>
      <c r="AG6" s="251"/>
      <c r="AH6" s="251"/>
      <c r="AI6" s="251"/>
      <c r="AJ6" s="251"/>
      <c r="AK6" s="251"/>
      <c r="AL6" s="251"/>
      <c r="AM6" s="251"/>
      <c r="AN6" s="251"/>
      <c r="AO6" s="251"/>
      <c r="AP6" s="251"/>
      <c r="AQ6" s="251"/>
      <c r="AR6" s="251"/>
    </row>
    <row r="7" spans="1:44" s="103" customFormat="1" ht="14.25" customHeight="1">
      <c r="A7" s="407">
        <v>1</v>
      </c>
      <c r="B7" s="330">
        <v>80310468</v>
      </c>
      <c r="C7" s="328" t="s">
        <v>379</v>
      </c>
      <c r="D7" s="328"/>
      <c r="E7" s="343" t="s">
        <v>380</v>
      </c>
      <c r="F7" s="383">
        <v>131256000</v>
      </c>
      <c r="G7" s="380">
        <v>0</v>
      </c>
      <c r="H7" s="342">
        <v>41395</v>
      </c>
      <c r="I7" s="174">
        <v>41395</v>
      </c>
      <c r="J7" s="87">
        <f>+N7-I7</f>
        <v>668</v>
      </c>
      <c r="K7" s="343" t="s">
        <v>387</v>
      </c>
      <c r="L7" s="387">
        <v>91154000</v>
      </c>
      <c r="M7" s="388">
        <v>91154000</v>
      </c>
      <c r="N7" s="408">
        <v>42063</v>
      </c>
      <c r="O7" s="34"/>
      <c r="P7" s="34"/>
      <c r="Q7" s="34"/>
      <c r="R7" s="34"/>
      <c r="S7" s="34"/>
      <c r="T7" s="34"/>
      <c r="U7" s="34"/>
      <c r="V7" s="34"/>
      <c r="W7" s="34"/>
      <c r="X7" s="34"/>
      <c r="Y7" s="34"/>
      <c r="Z7" s="34"/>
      <c r="AA7" s="34"/>
      <c r="AB7" s="34"/>
      <c r="AC7" s="34"/>
      <c r="AD7" s="34"/>
      <c r="AE7" s="34"/>
      <c r="AF7" s="34"/>
      <c r="AG7" s="34"/>
      <c r="AH7" s="34"/>
      <c r="AI7" s="34"/>
      <c r="AJ7" s="34"/>
      <c r="AK7" s="34"/>
      <c r="AL7" s="34"/>
      <c r="AM7" s="34"/>
      <c r="AN7" s="34"/>
      <c r="AO7" s="34"/>
      <c r="AP7" s="34"/>
      <c r="AQ7" s="34"/>
      <c r="AR7" s="34"/>
    </row>
    <row r="8" spans="1:44" s="103" customFormat="1" ht="14.25" customHeight="1">
      <c r="A8" s="407">
        <v>2</v>
      </c>
      <c r="B8" s="330">
        <v>496347</v>
      </c>
      <c r="C8" s="328" t="s">
        <v>381</v>
      </c>
      <c r="D8" s="328"/>
      <c r="E8" s="343" t="s">
        <v>382</v>
      </c>
      <c r="F8" s="383">
        <v>10000000</v>
      </c>
      <c r="G8" s="380">
        <v>0</v>
      </c>
      <c r="H8" s="342">
        <v>41609</v>
      </c>
      <c r="I8" s="174">
        <v>41699</v>
      </c>
      <c r="J8" s="87" t="e">
        <f>#N/A</f>
        <v>#N/A</v>
      </c>
      <c r="K8" s="343" t="s">
        <v>387</v>
      </c>
      <c r="L8" s="387">
        <v>10000000</v>
      </c>
      <c r="M8" s="388">
        <v>10000000</v>
      </c>
      <c r="N8" s="408">
        <v>42063</v>
      </c>
      <c r="O8" s="34"/>
      <c r="P8" s="34"/>
      <c r="Q8" s="34"/>
      <c r="R8" s="34"/>
      <c r="S8" s="34"/>
      <c r="T8" s="34"/>
      <c r="U8" s="34"/>
      <c r="V8" s="34"/>
      <c r="W8" s="34"/>
      <c r="X8" s="34"/>
      <c r="Y8" s="34"/>
      <c r="Z8" s="34"/>
      <c r="AA8" s="34"/>
      <c r="AB8" s="34"/>
      <c r="AC8" s="34"/>
      <c r="AD8" s="34"/>
      <c r="AE8" s="34"/>
      <c r="AF8" s="34"/>
      <c r="AG8" s="34"/>
      <c r="AH8" s="34"/>
      <c r="AI8" s="34"/>
      <c r="AJ8" s="34"/>
      <c r="AK8" s="34"/>
      <c r="AL8" s="34"/>
      <c r="AM8" s="34"/>
      <c r="AN8" s="34"/>
      <c r="AO8" s="34"/>
      <c r="AP8" s="34"/>
      <c r="AQ8" s="34"/>
      <c r="AR8" s="34"/>
    </row>
    <row r="9" spans="1:44" s="103" customFormat="1" ht="14.25" customHeight="1">
      <c r="A9" s="407">
        <v>3</v>
      </c>
      <c r="B9" s="330">
        <v>17150211</v>
      </c>
      <c r="C9" s="328" t="s">
        <v>464</v>
      </c>
      <c r="D9" s="328"/>
      <c r="E9" s="343" t="s">
        <v>383</v>
      </c>
      <c r="F9" s="383">
        <v>20000000</v>
      </c>
      <c r="G9" s="380">
        <v>0</v>
      </c>
      <c r="H9" s="342">
        <v>41640</v>
      </c>
      <c r="I9" s="174">
        <v>41730</v>
      </c>
      <c r="J9" s="87" t="e">
        <f>#N/A</f>
        <v>#N/A</v>
      </c>
      <c r="K9" s="343" t="s">
        <v>387</v>
      </c>
      <c r="L9" s="387">
        <v>20000000</v>
      </c>
      <c r="M9" s="388">
        <v>20000000</v>
      </c>
      <c r="N9" s="408">
        <v>42063</v>
      </c>
      <c r="O9" s="34"/>
      <c r="P9" s="34"/>
      <c r="Q9" s="34"/>
      <c r="R9" s="34"/>
      <c r="S9" s="34"/>
      <c r="T9" s="34"/>
      <c r="U9" s="34"/>
      <c r="V9" s="34"/>
      <c r="W9" s="34"/>
      <c r="X9" s="34"/>
      <c r="Y9" s="34"/>
      <c r="Z9" s="34"/>
      <c r="AA9" s="34"/>
      <c r="AB9" s="34"/>
      <c r="AC9" s="34"/>
      <c r="AD9" s="34"/>
      <c r="AE9" s="34"/>
      <c r="AF9" s="34"/>
      <c r="AG9" s="34"/>
      <c r="AH9" s="34"/>
      <c r="AI9" s="34"/>
      <c r="AJ9" s="34"/>
      <c r="AK9" s="34"/>
      <c r="AL9" s="34"/>
      <c r="AM9" s="34"/>
      <c r="AN9" s="34"/>
      <c r="AO9" s="34"/>
      <c r="AP9" s="34"/>
      <c r="AQ9" s="34"/>
      <c r="AR9" s="34"/>
    </row>
    <row r="10" spans="1:44" s="103" customFormat="1" ht="14.25" customHeight="1">
      <c r="A10" s="407">
        <v>4</v>
      </c>
      <c r="B10" s="330"/>
      <c r="C10" s="328" t="s">
        <v>423</v>
      </c>
      <c r="D10" s="328"/>
      <c r="E10" s="343" t="s">
        <v>384</v>
      </c>
      <c r="F10" s="356">
        <v>25000000</v>
      </c>
      <c r="G10" s="380">
        <v>0</v>
      </c>
      <c r="H10" s="342">
        <v>40835</v>
      </c>
      <c r="I10" s="174">
        <v>40925</v>
      </c>
      <c r="J10" s="87" t="e">
        <f>#N/A</f>
        <v>#N/A</v>
      </c>
      <c r="K10" s="343" t="s">
        <v>387</v>
      </c>
      <c r="L10" s="387">
        <v>25000000</v>
      </c>
      <c r="M10" s="388">
        <v>25000000</v>
      </c>
      <c r="N10" s="408">
        <v>42063</v>
      </c>
      <c r="O10" s="34"/>
      <c r="P10" s="34"/>
      <c r="Q10" s="34"/>
      <c r="R10" s="34"/>
      <c r="S10" s="34"/>
      <c r="T10" s="34"/>
      <c r="U10" s="34"/>
      <c r="V10" s="34"/>
      <c r="W10" s="34"/>
      <c r="X10" s="34"/>
      <c r="Y10" s="34"/>
      <c r="Z10" s="34"/>
      <c r="AA10" s="34"/>
      <c r="AB10" s="34"/>
      <c r="AC10" s="34"/>
      <c r="AD10" s="34"/>
      <c r="AE10" s="34"/>
      <c r="AF10" s="34"/>
      <c r="AG10" s="34"/>
      <c r="AH10" s="34"/>
      <c r="AI10" s="34"/>
      <c r="AJ10" s="34"/>
      <c r="AK10" s="34"/>
      <c r="AL10" s="34"/>
      <c r="AM10" s="34"/>
      <c r="AN10" s="34"/>
      <c r="AO10" s="34"/>
      <c r="AP10" s="34"/>
      <c r="AQ10" s="34"/>
      <c r="AR10" s="34"/>
    </row>
    <row r="11" spans="1:44" s="103" customFormat="1" ht="14.25" customHeight="1">
      <c r="A11" s="407">
        <v>5</v>
      </c>
      <c r="B11" s="330">
        <v>19306049</v>
      </c>
      <c r="C11" s="328" t="s">
        <v>547</v>
      </c>
      <c r="D11" s="328"/>
      <c r="E11" s="343"/>
      <c r="F11" s="356">
        <v>138485000</v>
      </c>
      <c r="G11" s="380">
        <v>0</v>
      </c>
      <c r="H11" s="342">
        <v>41648</v>
      </c>
      <c r="I11" s="174">
        <v>41738</v>
      </c>
      <c r="J11" s="87" t="e">
        <f>#N/A</f>
        <v>#N/A</v>
      </c>
      <c r="K11" s="343" t="s">
        <v>387</v>
      </c>
      <c r="L11" s="387">
        <f>+F11-61973385</f>
        <v>76511615</v>
      </c>
      <c r="M11" s="388">
        <f>+L11</f>
        <v>76511615</v>
      </c>
      <c r="N11" s="408">
        <v>42063</v>
      </c>
      <c r="O11" s="34"/>
      <c r="P11" s="34"/>
      <c r="Q11" s="34"/>
      <c r="R11" s="34"/>
      <c r="S11" s="34"/>
      <c r="T11" s="34"/>
      <c r="U11" s="34"/>
      <c r="V11" s="34"/>
      <c r="W11" s="34"/>
      <c r="X11" s="34"/>
      <c r="Y11" s="34"/>
      <c r="Z11" s="34"/>
      <c r="AA11" s="34"/>
      <c r="AB11" s="34"/>
      <c r="AC11" s="34"/>
      <c r="AD11" s="34"/>
      <c r="AE11" s="34"/>
      <c r="AF11" s="34"/>
      <c r="AG11" s="34"/>
      <c r="AH11" s="34"/>
      <c r="AI11" s="34"/>
      <c r="AJ11" s="34"/>
      <c r="AK11" s="34"/>
      <c r="AL11" s="34"/>
      <c r="AM11" s="34"/>
      <c r="AN11" s="34"/>
      <c r="AO11" s="34"/>
      <c r="AP11" s="34"/>
      <c r="AQ11" s="34"/>
      <c r="AR11" s="34"/>
    </row>
    <row r="12" spans="1:44" s="103" customFormat="1" ht="14.25" customHeight="1" thickBot="1">
      <c r="A12" s="456">
        <v>6</v>
      </c>
      <c r="B12" s="457">
        <v>51560780</v>
      </c>
      <c r="C12" s="458" t="s">
        <v>385</v>
      </c>
      <c r="D12" s="458"/>
      <c r="E12" s="348" t="s">
        <v>386</v>
      </c>
      <c r="F12" s="459">
        <v>164915177</v>
      </c>
      <c r="G12" s="415">
        <v>0</v>
      </c>
      <c r="H12" s="350">
        <v>40189</v>
      </c>
      <c r="I12" s="460">
        <v>40279</v>
      </c>
      <c r="J12" s="418" t="e">
        <f>#N/A</f>
        <v>#N/A</v>
      </c>
      <c r="K12" s="348" t="s">
        <v>387</v>
      </c>
      <c r="L12" s="461">
        <v>164915177</v>
      </c>
      <c r="M12" s="462">
        <v>164915177</v>
      </c>
      <c r="N12" s="421">
        <v>42063</v>
      </c>
      <c r="O12" s="34"/>
      <c r="P12" s="34"/>
      <c r="Q12" s="34"/>
      <c r="R12" s="34"/>
      <c r="S12" s="34"/>
      <c r="T12" s="34"/>
      <c r="U12" s="34"/>
      <c r="V12" s="34"/>
      <c r="W12" s="34"/>
      <c r="X12" s="34"/>
      <c r="Y12" s="34"/>
      <c r="Z12" s="34"/>
      <c r="AA12" s="34"/>
      <c r="AB12" s="34"/>
      <c r="AC12" s="34"/>
      <c r="AD12" s="34"/>
      <c r="AE12" s="34"/>
      <c r="AF12" s="34"/>
      <c r="AG12" s="34"/>
      <c r="AH12" s="34"/>
      <c r="AI12" s="34"/>
      <c r="AJ12" s="34"/>
      <c r="AK12" s="34"/>
      <c r="AL12" s="34"/>
      <c r="AM12" s="34"/>
      <c r="AN12" s="34"/>
      <c r="AO12" s="34"/>
      <c r="AP12" s="34"/>
      <c r="AQ12" s="34"/>
      <c r="AR12" s="34"/>
    </row>
    <row r="13" spans="1:44" s="103" customFormat="1" ht="14.25" hidden="1" customHeight="1">
      <c r="A13" s="1314">
        <v>7</v>
      </c>
      <c r="B13" s="1315" t="s">
        <v>529</v>
      </c>
      <c r="C13" s="1316" t="s">
        <v>530</v>
      </c>
      <c r="D13" s="1316" t="s">
        <v>531</v>
      </c>
      <c r="E13" s="436" t="s">
        <v>531</v>
      </c>
      <c r="F13" s="437">
        <v>6253850</v>
      </c>
      <c r="G13" s="438">
        <v>0</v>
      </c>
      <c r="H13" s="344">
        <v>41968</v>
      </c>
      <c r="I13" s="439">
        <f>+H13+60</f>
        <v>42028</v>
      </c>
      <c r="J13" s="440" t="e">
        <f>#N/A</f>
        <v>#N/A</v>
      </c>
      <c r="K13" s="345" t="s">
        <v>532</v>
      </c>
      <c r="L13" s="396">
        <v>0</v>
      </c>
      <c r="M13" s="1317">
        <f>SUM(L13:L27)</f>
        <v>0</v>
      </c>
      <c r="N13" s="441">
        <v>42063</v>
      </c>
      <c r="O13" s="34"/>
      <c r="P13" s="34"/>
      <c r="Q13" s="34"/>
      <c r="R13" s="34"/>
      <c r="S13" s="34"/>
      <c r="T13" s="34"/>
      <c r="U13" s="34"/>
      <c r="V13" s="34"/>
      <c r="W13" s="34"/>
      <c r="X13" s="34"/>
      <c r="Y13" s="34"/>
      <c r="Z13" s="34"/>
      <c r="AA13" s="34"/>
      <c r="AB13" s="34"/>
      <c r="AC13" s="34"/>
      <c r="AD13" s="34"/>
      <c r="AE13" s="34"/>
      <c r="AF13" s="34"/>
      <c r="AG13" s="34"/>
      <c r="AH13" s="34"/>
      <c r="AI13" s="34"/>
      <c r="AJ13" s="34"/>
      <c r="AK13" s="34"/>
      <c r="AL13" s="34"/>
      <c r="AM13" s="34"/>
      <c r="AN13" s="34"/>
      <c r="AO13" s="34"/>
      <c r="AP13" s="34"/>
      <c r="AQ13" s="34"/>
      <c r="AR13" s="34"/>
    </row>
    <row r="14" spans="1:44" s="103" customFormat="1" ht="14.25" hidden="1" customHeight="1">
      <c r="A14" s="1314"/>
      <c r="B14" s="1315"/>
      <c r="C14" s="1316"/>
      <c r="D14" s="1316"/>
      <c r="E14" s="329"/>
      <c r="F14" s="256">
        <v>7286700</v>
      </c>
      <c r="G14" s="380">
        <v>0</v>
      </c>
      <c r="H14" s="342">
        <v>41978</v>
      </c>
      <c r="I14" s="355" t="e">
        <f>#N/A</f>
        <v>#N/A</v>
      </c>
      <c r="J14" s="87" t="e">
        <f>#N/A</f>
        <v>#N/A</v>
      </c>
      <c r="K14" s="343" t="s">
        <v>533</v>
      </c>
      <c r="L14" s="394">
        <v>0</v>
      </c>
      <c r="M14" s="1317"/>
      <c r="N14" s="408">
        <v>42063</v>
      </c>
      <c r="O14" s="34"/>
      <c r="P14" s="34"/>
      <c r="Q14" s="34"/>
      <c r="R14" s="34"/>
      <c r="S14" s="34"/>
      <c r="T14" s="34"/>
      <c r="U14" s="34"/>
      <c r="V14" s="34"/>
      <c r="W14" s="34"/>
      <c r="X14" s="34"/>
      <c r="Y14" s="34"/>
      <c r="Z14" s="34"/>
      <c r="AA14" s="34"/>
      <c r="AB14" s="34"/>
      <c r="AC14" s="34"/>
      <c r="AD14" s="34"/>
      <c r="AE14" s="34"/>
      <c r="AF14" s="34"/>
      <c r="AG14" s="34"/>
      <c r="AH14" s="34"/>
      <c r="AI14" s="34"/>
      <c r="AJ14" s="34"/>
      <c r="AK14" s="34"/>
      <c r="AL14" s="34"/>
      <c r="AM14" s="34"/>
      <c r="AN14" s="34"/>
      <c r="AO14" s="34"/>
      <c r="AP14" s="34"/>
      <c r="AQ14" s="34"/>
      <c r="AR14" s="34"/>
    </row>
    <row r="15" spans="1:44" s="103" customFormat="1" ht="14.25" hidden="1" customHeight="1">
      <c r="A15" s="1314"/>
      <c r="B15" s="1315"/>
      <c r="C15" s="1316"/>
      <c r="D15" s="1316"/>
      <c r="E15" s="329"/>
      <c r="F15" s="256">
        <v>4812400</v>
      </c>
      <c r="G15" s="380">
        <v>0</v>
      </c>
      <c r="H15" s="342">
        <v>41981</v>
      </c>
      <c r="I15" s="355" t="e">
        <f>#N/A</f>
        <v>#N/A</v>
      </c>
      <c r="J15" s="87" t="e">
        <f>#N/A</f>
        <v>#N/A</v>
      </c>
      <c r="K15" s="343" t="s">
        <v>534</v>
      </c>
      <c r="L15" s="394">
        <v>0</v>
      </c>
      <c r="M15" s="1317"/>
      <c r="N15" s="408">
        <v>42063</v>
      </c>
      <c r="O15" s="34"/>
      <c r="P15" s="34"/>
      <c r="Q15" s="34"/>
      <c r="R15" s="34"/>
      <c r="S15" s="34"/>
      <c r="T15" s="34"/>
      <c r="U15" s="34"/>
      <c r="V15" s="34"/>
      <c r="W15" s="34"/>
      <c r="X15" s="34"/>
      <c r="Y15" s="34"/>
      <c r="Z15" s="34"/>
      <c r="AA15" s="34"/>
      <c r="AB15" s="34"/>
      <c r="AC15" s="34"/>
      <c r="AD15" s="34"/>
      <c r="AE15" s="34"/>
      <c r="AF15" s="34"/>
      <c r="AG15" s="34"/>
      <c r="AH15" s="34"/>
      <c r="AI15" s="34"/>
      <c r="AJ15" s="34"/>
      <c r="AK15" s="34"/>
      <c r="AL15" s="34"/>
      <c r="AM15" s="34"/>
      <c r="AN15" s="34"/>
      <c r="AO15" s="34"/>
      <c r="AP15" s="34"/>
      <c r="AQ15" s="34"/>
      <c r="AR15" s="34"/>
    </row>
    <row r="16" spans="1:44" s="103" customFormat="1" ht="14.25" hidden="1" customHeight="1">
      <c r="A16" s="1314"/>
      <c r="B16" s="1315"/>
      <c r="C16" s="1316"/>
      <c r="D16" s="1316"/>
      <c r="E16" s="329"/>
      <c r="F16" s="256">
        <v>5765800</v>
      </c>
      <c r="G16" s="380">
        <v>0</v>
      </c>
      <c r="H16" s="342">
        <v>41977</v>
      </c>
      <c r="I16" s="355" t="e">
        <f>#N/A</f>
        <v>#N/A</v>
      </c>
      <c r="J16" s="87" t="e">
        <f>#N/A</f>
        <v>#N/A</v>
      </c>
      <c r="K16" s="343" t="s">
        <v>535</v>
      </c>
      <c r="L16" s="394">
        <v>0</v>
      </c>
      <c r="M16" s="1317"/>
      <c r="N16" s="408">
        <v>42063</v>
      </c>
      <c r="O16" s="34"/>
      <c r="P16" s="34"/>
      <c r="Q16" s="34"/>
      <c r="R16" s="34"/>
      <c r="S16" s="34"/>
      <c r="T16" s="34"/>
      <c r="U16" s="34"/>
      <c r="V16" s="34"/>
      <c r="W16" s="34"/>
      <c r="X16" s="34"/>
      <c r="Y16" s="34"/>
      <c r="Z16" s="34"/>
      <c r="AA16" s="34"/>
      <c r="AB16" s="34"/>
      <c r="AC16" s="34"/>
      <c r="AD16" s="34"/>
      <c r="AE16" s="34"/>
      <c r="AF16" s="34"/>
      <c r="AG16" s="34"/>
      <c r="AH16" s="34"/>
      <c r="AI16" s="34"/>
      <c r="AJ16" s="34"/>
      <c r="AK16" s="34"/>
      <c r="AL16" s="34"/>
      <c r="AM16" s="34"/>
      <c r="AN16" s="34"/>
      <c r="AO16" s="34"/>
      <c r="AP16" s="34"/>
      <c r="AQ16" s="34"/>
      <c r="AR16" s="34"/>
    </row>
    <row r="17" spans="1:44" s="103" customFormat="1" ht="14.25" hidden="1" customHeight="1">
      <c r="A17" s="1314"/>
      <c r="B17" s="1315"/>
      <c r="C17" s="1316"/>
      <c r="D17" s="1316"/>
      <c r="E17" s="329"/>
      <c r="F17" s="256">
        <v>4801050</v>
      </c>
      <c r="G17" s="380">
        <v>0</v>
      </c>
      <c r="H17" s="342">
        <v>41986</v>
      </c>
      <c r="I17" s="355" t="e">
        <f>#N/A</f>
        <v>#N/A</v>
      </c>
      <c r="J17" s="87" t="e">
        <f>#N/A</f>
        <v>#N/A</v>
      </c>
      <c r="K17" s="343" t="s">
        <v>536</v>
      </c>
      <c r="L17" s="394">
        <v>0</v>
      </c>
      <c r="M17" s="1317"/>
      <c r="N17" s="408">
        <v>42063</v>
      </c>
      <c r="O17" s="34"/>
      <c r="P17" s="34"/>
      <c r="Q17" s="34"/>
      <c r="R17" s="34"/>
      <c r="S17" s="34"/>
      <c r="T17" s="34"/>
      <c r="U17" s="34"/>
      <c r="V17" s="34"/>
      <c r="W17" s="34"/>
      <c r="X17" s="34"/>
      <c r="Y17" s="34"/>
      <c r="Z17" s="34"/>
      <c r="AA17" s="34"/>
      <c r="AB17" s="34"/>
      <c r="AC17" s="34"/>
      <c r="AD17" s="34"/>
      <c r="AE17" s="34"/>
      <c r="AF17" s="34"/>
      <c r="AG17" s="34"/>
      <c r="AH17" s="34"/>
      <c r="AI17" s="34"/>
      <c r="AJ17" s="34"/>
      <c r="AK17" s="34"/>
      <c r="AL17" s="34"/>
      <c r="AM17" s="34"/>
      <c r="AN17" s="34"/>
      <c r="AO17" s="34"/>
      <c r="AP17" s="34"/>
      <c r="AQ17" s="34"/>
      <c r="AR17" s="34"/>
    </row>
    <row r="18" spans="1:44" s="103" customFormat="1" ht="14.25" hidden="1" customHeight="1">
      <c r="A18" s="1314"/>
      <c r="B18" s="1315"/>
      <c r="C18" s="1316"/>
      <c r="D18" s="1316"/>
      <c r="E18" s="329"/>
      <c r="F18" s="256">
        <v>6197100</v>
      </c>
      <c r="G18" s="380">
        <v>0</v>
      </c>
      <c r="H18" s="342">
        <v>41994</v>
      </c>
      <c r="I18" s="355" t="e">
        <f>#N/A</f>
        <v>#N/A</v>
      </c>
      <c r="J18" s="87" t="e">
        <f>#N/A</f>
        <v>#N/A</v>
      </c>
      <c r="K18" s="343" t="s">
        <v>537</v>
      </c>
      <c r="L18" s="394">
        <v>0</v>
      </c>
      <c r="M18" s="1317"/>
      <c r="N18" s="408">
        <v>42063</v>
      </c>
      <c r="O18" s="34"/>
      <c r="P18" s="34"/>
      <c r="Q18" s="34"/>
      <c r="R18" s="34"/>
      <c r="S18" s="34"/>
      <c r="T18" s="34"/>
      <c r="U18" s="34"/>
      <c r="V18" s="34"/>
      <c r="W18" s="34"/>
      <c r="X18" s="34"/>
      <c r="Y18" s="34"/>
      <c r="Z18" s="34"/>
      <c r="AA18" s="34"/>
      <c r="AB18" s="34"/>
      <c r="AC18" s="34"/>
      <c r="AD18" s="34"/>
      <c r="AE18" s="34"/>
      <c r="AF18" s="34"/>
      <c r="AG18" s="34"/>
      <c r="AH18" s="34"/>
      <c r="AI18" s="34"/>
      <c r="AJ18" s="34"/>
      <c r="AK18" s="34"/>
      <c r="AL18" s="34"/>
      <c r="AM18" s="34"/>
      <c r="AN18" s="34"/>
      <c r="AO18" s="34"/>
      <c r="AP18" s="34"/>
      <c r="AQ18" s="34"/>
      <c r="AR18" s="34"/>
    </row>
    <row r="19" spans="1:44" s="103" customFormat="1" ht="14.25" hidden="1" customHeight="1">
      <c r="A19" s="1314"/>
      <c r="B19" s="1315"/>
      <c r="C19" s="1316"/>
      <c r="D19" s="1316"/>
      <c r="E19" s="329"/>
      <c r="F19" s="256">
        <v>4857800</v>
      </c>
      <c r="G19" s="380">
        <v>0</v>
      </c>
      <c r="H19" s="342">
        <v>42001</v>
      </c>
      <c r="I19" s="355" t="e">
        <f>#N/A</f>
        <v>#N/A</v>
      </c>
      <c r="J19" s="87" t="e">
        <f>#N/A</f>
        <v>#N/A</v>
      </c>
      <c r="K19" s="343" t="s">
        <v>538</v>
      </c>
      <c r="L19" s="394">
        <v>0</v>
      </c>
      <c r="M19" s="1317"/>
      <c r="N19" s="408">
        <v>42063</v>
      </c>
      <c r="O19" s="34"/>
      <c r="P19" s="34"/>
      <c r="Q19" s="34"/>
      <c r="R19" s="34"/>
      <c r="S19" s="34"/>
      <c r="T19" s="34"/>
      <c r="U19" s="34"/>
      <c r="V19" s="34"/>
      <c r="W19" s="34"/>
      <c r="X19" s="34"/>
      <c r="Y19" s="34"/>
      <c r="Z19" s="34"/>
      <c r="AA19" s="34"/>
      <c r="AB19" s="34"/>
      <c r="AC19" s="34"/>
      <c r="AD19" s="34"/>
      <c r="AE19" s="34"/>
      <c r="AF19" s="34"/>
      <c r="AG19" s="34"/>
      <c r="AH19" s="34"/>
      <c r="AI19" s="34"/>
      <c r="AJ19" s="34"/>
      <c r="AK19" s="34"/>
      <c r="AL19" s="34"/>
      <c r="AM19" s="34"/>
      <c r="AN19" s="34"/>
      <c r="AO19" s="34"/>
      <c r="AP19" s="34"/>
      <c r="AQ19" s="34"/>
      <c r="AR19" s="34"/>
    </row>
    <row r="20" spans="1:44" s="103" customFormat="1" ht="14.25" hidden="1" customHeight="1">
      <c r="A20" s="1314"/>
      <c r="B20" s="1315"/>
      <c r="C20" s="1316"/>
      <c r="D20" s="1316"/>
      <c r="E20" s="329"/>
      <c r="F20" s="256">
        <v>7309400</v>
      </c>
      <c r="G20" s="380">
        <v>0</v>
      </c>
      <c r="H20" s="342">
        <v>42007</v>
      </c>
      <c r="I20" s="355" t="e">
        <f>#N/A</f>
        <v>#N/A</v>
      </c>
      <c r="J20" s="87" t="e">
        <f>#N/A</f>
        <v>#N/A</v>
      </c>
      <c r="K20" s="343" t="s">
        <v>539</v>
      </c>
      <c r="L20" s="394">
        <v>0</v>
      </c>
      <c r="M20" s="1317"/>
      <c r="N20" s="408">
        <v>42063</v>
      </c>
      <c r="O20" s="34"/>
      <c r="P20" s="34"/>
      <c r="Q20" s="34"/>
      <c r="R20" s="34"/>
      <c r="S20" s="34"/>
      <c r="T20" s="34"/>
      <c r="U20" s="34"/>
      <c r="V20" s="34"/>
      <c r="W20" s="34"/>
      <c r="X20" s="34"/>
      <c r="Y20" s="34"/>
      <c r="Z20" s="34"/>
      <c r="AA20" s="34"/>
      <c r="AB20" s="34"/>
      <c r="AC20" s="34"/>
      <c r="AD20" s="34"/>
      <c r="AE20" s="34"/>
      <c r="AF20" s="34"/>
      <c r="AG20" s="34"/>
      <c r="AH20" s="34"/>
      <c r="AI20" s="34"/>
      <c r="AJ20" s="34"/>
      <c r="AK20" s="34"/>
      <c r="AL20" s="34"/>
      <c r="AM20" s="34"/>
      <c r="AN20" s="34"/>
      <c r="AO20" s="34"/>
      <c r="AP20" s="34"/>
      <c r="AQ20" s="34"/>
      <c r="AR20" s="34"/>
    </row>
    <row r="21" spans="1:44" s="103" customFormat="1" ht="14.25" hidden="1" customHeight="1">
      <c r="A21" s="1314"/>
      <c r="B21" s="1315"/>
      <c r="C21" s="1316"/>
      <c r="D21" s="1316"/>
      <c r="E21" s="329"/>
      <c r="F21" s="256">
        <v>5765800</v>
      </c>
      <c r="G21" s="380">
        <v>0</v>
      </c>
      <c r="H21" s="342">
        <v>42015</v>
      </c>
      <c r="I21" s="355" t="e">
        <f>#N/A</f>
        <v>#N/A</v>
      </c>
      <c r="J21" s="87" t="e">
        <f>#N/A</f>
        <v>#N/A</v>
      </c>
      <c r="K21" s="343" t="s">
        <v>540</v>
      </c>
      <c r="L21" s="394">
        <v>0</v>
      </c>
      <c r="M21" s="1317"/>
      <c r="N21" s="408">
        <v>42063</v>
      </c>
      <c r="O21" s="34"/>
      <c r="P21" s="34"/>
      <c r="Q21" s="34"/>
      <c r="R21" s="34"/>
      <c r="S21" s="34"/>
      <c r="T21" s="34"/>
      <c r="U21" s="34"/>
      <c r="V21" s="34"/>
      <c r="W21" s="34"/>
      <c r="X21" s="34"/>
      <c r="Y21" s="34"/>
      <c r="Z21" s="34"/>
      <c r="AA21" s="34"/>
      <c r="AB21" s="34"/>
      <c r="AC21" s="34"/>
      <c r="AD21" s="34"/>
      <c r="AE21" s="34"/>
      <c r="AF21" s="34"/>
      <c r="AG21" s="34"/>
      <c r="AH21" s="34"/>
      <c r="AI21" s="34"/>
      <c r="AJ21" s="34"/>
      <c r="AK21" s="34"/>
      <c r="AL21" s="34"/>
      <c r="AM21" s="34"/>
      <c r="AN21" s="34"/>
      <c r="AO21" s="34"/>
      <c r="AP21" s="34"/>
      <c r="AQ21" s="34"/>
      <c r="AR21" s="34"/>
    </row>
    <row r="22" spans="1:44" s="103" customFormat="1" ht="14.25" hidden="1" customHeight="1">
      <c r="A22" s="1314"/>
      <c r="B22" s="1315"/>
      <c r="C22" s="1316"/>
      <c r="D22" s="1316"/>
      <c r="E22" s="329"/>
      <c r="F22" s="256">
        <v>5913350</v>
      </c>
      <c r="G22" s="380">
        <v>0</v>
      </c>
      <c r="H22" s="342">
        <v>42019</v>
      </c>
      <c r="I22" s="355" t="e">
        <f>#N/A</f>
        <v>#N/A</v>
      </c>
      <c r="J22" s="87" t="e">
        <f>#N/A</f>
        <v>#N/A</v>
      </c>
      <c r="K22" s="343" t="s">
        <v>541</v>
      </c>
      <c r="L22" s="394">
        <v>0</v>
      </c>
      <c r="M22" s="1317"/>
      <c r="N22" s="408">
        <v>42063</v>
      </c>
      <c r="O22" s="34"/>
      <c r="P22" s="34"/>
      <c r="Q22" s="34"/>
      <c r="R22" s="34"/>
      <c r="S22" s="34"/>
      <c r="T22" s="34"/>
      <c r="U22" s="34"/>
      <c r="V22" s="34"/>
      <c r="W22" s="34"/>
      <c r="X22" s="34"/>
      <c r="Y22" s="34"/>
      <c r="Z22" s="34"/>
      <c r="AA22" s="34"/>
      <c r="AB22" s="34"/>
      <c r="AC22" s="34"/>
      <c r="AD22" s="34"/>
      <c r="AE22" s="34"/>
      <c r="AF22" s="34"/>
      <c r="AG22" s="34"/>
      <c r="AH22" s="34"/>
      <c r="AI22" s="34"/>
      <c r="AJ22" s="34"/>
      <c r="AK22" s="34"/>
      <c r="AL22" s="34"/>
      <c r="AM22" s="34"/>
      <c r="AN22" s="34"/>
      <c r="AO22" s="34"/>
      <c r="AP22" s="34"/>
      <c r="AQ22" s="34"/>
      <c r="AR22" s="34"/>
    </row>
    <row r="23" spans="1:44" s="103" customFormat="1" ht="14.25" hidden="1" customHeight="1">
      <c r="A23" s="1314"/>
      <c r="B23" s="1315"/>
      <c r="C23" s="1316"/>
      <c r="D23" s="1316"/>
      <c r="E23" s="329"/>
      <c r="F23" s="256">
        <v>9908550</v>
      </c>
      <c r="G23" s="380">
        <v>0</v>
      </c>
      <c r="H23" s="342">
        <v>42021</v>
      </c>
      <c r="I23" s="355" t="e">
        <f>#N/A</f>
        <v>#N/A</v>
      </c>
      <c r="J23" s="87" t="e">
        <f>#N/A</f>
        <v>#N/A</v>
      </c>
      <c r="K23" s="343" t="s">
        <v>542</v>
      </c>
      <c r="L23" s="394">
        <v>0</v>
      </c>
      <c r="M23" s="1317"/>
      <c r="N23" s="408">
        <v>42063</v>
      </c>
      <c r="O23" s="34"/>
      <c r="P23" s="34"/>
      <c r="Q23" s="34"/>
      <c r="R23" s="34"/>
      <c r="S23" s="34"/>
      <c r="T23" s="34"/>
      <c r="U23" s="34"/>
      <c r="V23" s="34"/>
      <c r="W23" s="34"/>
      <c r="X23" s="34"/>
      <c r="Y23" s="34"/>
      <c r="Z23" s="34"/>
      <c r="AA23" s="34"/>
      <c r="AB23" s="34"/>
      <c r="AC23" s="34"/>
      <c r="AD23" s="34"/>
      <c r="AE23" s="34"/>
      <c r="AF23" s="34"/>
      <c r="AG23" s="34"/>
      <c r="AH23" s="34"/>
      <c r="AI23" s="34"/>
      <c r="AJ23" s="34"/>
      <c r="AK23" s="34"/>
      <c r="AL23" s="34"/>
      <c r="AM23" s="34"/>
      <c r="AN23" s="34"/>
      <c r="AO23" s="34"/>
      <c r="AP23" s="34"/>
      <c r="AQ23" s="34"/>
      <c r="AR23" s="34"/>
    </row>
    <row r="24" spans="1:44" s="103" customFormat="1" ht="14.25" hidden="1" customHeight="1">
      <c r="A24" s="1314"/>
      <c r="B24" s="1315"/>
      <c r="C24" s="1316"/>
      <c r="D24" s="1316"/>
      <c r="E24" s="329"/>
      <c r="F24" s="256">
        <v>9829100</v>
      </c>
      <c r="G24" s="380">
        <v>0</v>
      </c>
      <c r="H24" s="342">
        <v>42009</v>
      </c>
      <c r="I24" s="355" t="e">
        <f>#N/A</f>
        <v>#N/A</v>
      </c>
      <c r="J24" s="87" t="e">
        <f>#N/A</f>
        <v>#N/A</v>
      </c>
      <c r="K24" s="343" t="s">
        <v>543</v>
      </c>
      <c r="L24" s="394">
        <v>0</v>
      </c>
      <c r="M24" s="1317"/>
      <c r="N24" s="408">
        <v>42063</v>
      </c>
      <c r="O24" s="34"/>
      <c r="P24" s="34"/>
      <c r="Q24" s="34"/>
      <c r="R24" s="34"/>
      <c r="S24" s="34"/>
      <c r="T24" s="34"/>
      <c r="U24" s="34"/>
      <c r="V24" s="34"/>
      <c r="W24" s="34"/>
      <c r="X24" s="34"/>
      <c r="Y24" s="34"/>
      <c r="Z24" s="34"/>
      <c r="AA24" s="34"/>
      <c r="AB24" s="34"/>
      <c r="AC24" s="34"/>
      <c r="AD24" s="34"/>
      <c r="AE24" s="34"/>
      <c r="AF24" s="34"/>
      <c r="AG24" s="34"/>
      <c r="AH24" s="34"/>
      <c r="AI24" s="34"/>
      <c r="AJ24" s="34"/>
      <c r="AK24" s="34"/>
      <c r="AL24" s="34"/>
      <c r="AM24" s="34"/>
      <c r="AN24" s="34"/>
      <c r="AO24" s="34"/>
      <c r="AP24" s="34"/>
      <c r="AQ24" s="34"/>
      <c r="AR24" s="34"/>
    </row>
    <row r="25" spans="1:44" s="103" customFormat="1" ht="14.25" hidden="1" customHeight="1">
      <c r="A25" s="1314"/>
      <c r="B25" s="1315"/>
      <c r="C25" s="1316"/>
      <c r="D25" s="1316"/>
      <c r="E25" s="329"/>
      <c r="F25" s="256">
        <v>8047150</v>
      </c>
      <c r="G25" s="380">
        <v>0</v>
      </c>
      <c r="H25" s="342">
        <v>42023</v>
      </c>
      <c r="I25" s="355" t="e">
        <f>#N/A</f>
        <v>#N/A</v>
      </c>
      <c r="J25" s="87" t="e">
        <f>#N/A</f>
        <v>#N/A</v>
      </c>
      <c r="K25" s="343" t="s">
        <v>544</v>
      </c>
      <c r="L25" s="394">
        <v>0</v>
      </c>
      <c r="M25" s="1317"/>
      <c r="N25" s="408">
        <v>42063</v>
      </c>
      <c r="O25" s="34"/>
      <c r="P25" s="34"/>
      <c r="Q25" s="34"/>
      <c r="R25" s="34"/>
      <c r="S25" s="34"/>
      <c r="T25" s="34"/>
      <c r="U25" s="34"/>
      <c r="V25" s="34"/>
      <c r="W25" s="34"/>
      <c r="X25" s="34"/>
      <c r="Y25" s="34"/>
      <c r="Z25" s="34"/>
      <c r="AA25" s="34"/>
      <c r="AB25" s="34"/>
      <c r="AC25" s="34"/>
      <c r="AD25" s="34"/>
      <c r="AE25" s="34"/>
      <c r="AF25" s="34"/>
      <c r="AG25" s="34"/>
      <c r="AH25" s="34"/>
      <c r="AI25" s="34"/>
      <c r="AJ25" s="34"/>
      <c r="AK25" s="34"/>
      <c r="AL25" s="34"/>
      <c r="AM25" s="34"/>
      <c r="AN25" s="34"/>
      <c r="AO25" s="34"/>
      <c r="AP25" s="34"/>
      <c r="AQ25" s="34"/>
      <c r="AR25" s="34"/>
    </row>
    <row r="26" spans="1:44" s="103" customFormat="1" ht="14.25" hidden="1" customHeight="1">
      <c r="A26" s="1314"/>
      <c r="B26" s="1315"/>
      <c r="C26" s="1316"/>
      <c r="D26" s="1316"/>
      <c r="E26" s="329"/>
      <c r="F26" s="256">
        <v>6038200</v>
      </c>
      <c r="G26" s="380">
        <v>0</v>
      </c>
      <c r="H26" s="342">
        <v>42031</v>
      </c>
      <c r="I26" s="355" t="e">
        <f>#N/A</f>
        <v>#N/A</v>
      </c>
      <c r="J26" s="87" t="e">
        <f>#N/A</f>
        <v>#N/A</v>
      </c>
      <c r="K26" s="343" t="s">
        <v>545</v>
      </c>
      <c r="L26" s="394">
        <v>0</v>
      </c>
      <c r="M26" s="1317"/>
      <c r="N26" s="408">
        <v>42063</v>
      </c>
      <c r="O26" s="34"/>
      <c r="P26" s="34"/>
      <c r="Q26" s="34"/>
      <c r="R26" s="34"/>
      <c r="S26" s="34"/>
      <c r="T26" s="34"/>
      <c r="U26" s="34"/>
      <c r="V26" s="34"/>
      <c r="W26" s="34"/>
      <c r="X26" s="34"/>
      <c r="Y26" s="34"/>
      <c r="Z26" s="34"/>
      <c r="AA26" s="34"/>
      <c r="AB26" s="34"/>
      <c r="AC26" s="34"/>
      <c r="AD26" s="34"/>
      <c r="AE26" s="34"/>
      <c r="AF26" s="34"/>
      <c r="AG26" s="34"/>
      <c r="AH26" s="34"/>
      <c r="AI26" s="34"/>
      <c r="AJ26" s="34"/>
      <c r="AK26" s="34"/>
      <c r="AL26" s="34"/>
      <c r="AM26" s="34"/>
      <c r="AN26" s="34"/>
      <c r="AO26" s="34"/>
      <c r="AP26" s="34"/>
      <c r="AQ26" s="34"/>
      <c r="AR26" s="34"/>
    </row>
    <row r="27" spans="1:44" s="103" customFormat="1" ht="14.25" hidden="1" customHeight="1">
      <c r="A27" s="1314"/>
      <c r="B27" s="1315"/>
      <c r="C27" s="1316"/>
      <c r="D27" s="1316"/>
      <c r="E27" s="423"/>
      <c r="F27" s="424">
        <v>6038200</v>
      </c>
      <c r="G27" s="425">
        <v>0</v>
      </c>
      <c r="H27" s="426">
        <v>42037</v>
      </c>
      <c r="I27" s="427" t="e">
        <f>#N/A</f>
        <v>#N/A</v>
      </c>
      <c r="J27" s="428" t="e">
        <f>#N/A</f>
        <v>#N/A</v>
      </c>
      <c r="K27" s="349" t="s">
        <v>546</v>
      </c>
      <c r="L27" s="395">
        <v>0</v>
      </c>
      <c r="M27" s="1317"/>
      <c r="N27" s="429">
        <v>42063</v>
      </c>
      <c r="O27" s="34"/>
      <c r="P27" s="34"/>
      <c r="Q27" s="34"/>
      <c r="R27" s="34"/>
      <c r="S27" s="34"/>
      <c r="T27" s="34"/>
      <c r="U27" s="34"/>
      <c r="V27" s="34"/>
      <c r="W27" s="34"/>
      <c r="X27" s="34"/>
      <c r="Y27" s="34"/>
      <c r="Z27" s="34"/>
      <c r="AA27" s="34"/>
      <c r="AB27" s="34"/>
      <c r="AC27" s="34"/>
      <c r="AD27" s="34"/>
      <c r="AE27" s="34"/>
      <c r="AF27" s="34"/>
      <c r="AG27" s="34"/>
      <c r="AH27" s="34"/>
      <c r="AI27" s="34"/>
      <c r="AJ27" s="34"/>
      <c r="AK27" s="34"/>
      <c r="AL27" s="34"/>
      <c r="AM27" s="34"/>
      <c r="AN27" s="34"/>
      <c r="AO27" s="34"/>
      <c r="AP27" s="34"/>
      <c r="AQ27" s="34"/>
      <c r="AR27" s="34"/>
    </row>
    <row r="28" spans="1:44" ht="13.5" customHeight="1">
      <c r="A28" s="1326">
        <v>7</v>
      </c>
      <c r="B28" s="1328" t="s">
        <v>480</v>
      </c>
      <c r="C28" s="1330" t="s">
        <v>481</v>
      </c>
      <c r="D28" s="1330" t="s">
        <v>482</v>
      </c>
      <c r="E28" s="1332" t="s">
        <v>482</v>
      </c>
      <c r="F28" s="463">
        <v>36888</v>
      </c>
      <c r="G28" s="464">
        <v>0</v>
      </c>
      <c r="H28" s="346">
        <v>41765</v>
      </c>
      <c r="I28" s="465">
        <f>+H28+60</f>
        <v>41825</v>
      </c>
      <c r="J28" s="466" t="e">
        <f>#N/A</f>
        <v>#N/A</v>
      </c>
      <c r="K28" s="347" t="s">
        <v>483</v>
      </c>
      <c r="L28" s="467">
        <v>36888</v>
      </c>
      <c r="M28" s="1318">
        <f>SUM(L28:L46)</f>
        <v>20740505.059999999</v>
      </c>
      <c r="N28" s="468">
        <v>42063</v>
      </c>
    </row>
    <row r="29" spans="1:44" ht="13.5" customHeight="1">
      <c r="A29" s="1314"/>
      <c r="B29" s="1315"/>
      <c r="C29" s="1316"/>
      <c r="D29" s="1316"/>
      <c r="E29" s="1323"/>
      <c r="F29" s="361">
        <v>100509.36</v>
      </c>
      <c r="G29" s="380">
        <v>0</v>
      </c>
      <c r="H29" s="342">
        <v>41734</v>
      </c>
      <c r="I29" s="174" t="e">
        <f>#N/A</f>
        <v>#N/A</v>
      </c>
      <c r="J29" s="87" t="e">
        <f>#N/A</f>
        <v>#N/A</v>
      </c>
      <c r="K29" s="343" t="s">
        <v>484</v>
      </c>
      <c r="L29" s="389">
        <v>100509.36</v>
      </c>
      <c r="M29" s="1317"/>
      <c r="N29" s="408">
        <v>42063</v>
      </c>
    </row>
    <row r="30" spans="1:44" ht="13.5" customHeight="1">
      <c r="A30" s="1314"/>
      <c r="B30" s="1315"/>
      <c r="C30" s="1316"/>
      <c r="D30" s="1316"/>
      <c r="E30" s="1323"/>
      <c r="F30" s="361">
        <v>77140</v>
      </c>
      <c r="G30" s="380">
        <v>0</v>
      </c>
      <c r="H30" s="342">
        <v>41714</v>
      </c>
      <c r="I30" s="174" t="e">
        <f>#N/A</f>
        <v>#N/A</v>
      </c>
      <c r="J30" s="87" t="e">
        <f>#N/A</f>
        <v>#N/A</v>
      </c>
      <c r="K30" s="343" t="s">
        <v>485</v>
      </c>
      <c r="L30" s="389">
        <v>77140</v>
      </c>
      <c r="M30" s="1317"/>
      <c r="N30" s="408">
        <v>42063</v>
      </c>
    </row>
    <row r="31" spans="1:44" ht="13.5" customHeight="1">
      <c r="A31" s="1314"/>
      <c r="B31" s="1315"/>
      <c r="C31" s="1316"/>
      <c r="D31" s="1316"/>
      <c r="E31" s="1323"/>
      <c r="F31" s="361">
        <v>18096</v>
      </c>
      <c r="G31" s="380">
        <v>0</v>
      </c>
      <c r="H31" s="342">
        <v>41688</v>
      </c>
      <c r="I31" s="174" t="e">
        <f>#N/A</f>
        <v>#N/A</v>
      </c>
      <c r="J31" s="87" t="e">
        <f>#N/A</f>
        <v>#N/A</v>
      </c>
      <c r="K31" s="343" t="s">
        <v>486</v>
      </c>
      <c r="L31" s="389">
        <v>18096</v>
      </c>
      <c r="M31" s="1317"/>
      <c r="N31" s="408">
        <v>42063</v>
      </c>
    </row>
    <row r="32" spans="1:44" ht="13.5" customHeight="1">
      <c r="A32" s="1314"/>
      <c r="B32" s="1315"/>
      <c r="C32" s="1316"/>
      <c r="D32" s="1316"/>
      <c r="E32" s="1323"/>
      <c r="F32" s="361">
        <v>351736</v>
      </c>
      <c r="G32" s="380">
        <v>0</v>
      </c>
      <c r="H32" s="342">
        <v>41683</v>
      </c>
      <c r="I32" s="174" t="e">
        <f>#N/A</f>
        <v>#N/A</v>
      </c>
      <c r="J32" s="87" t="e">
        <f>#N/A</f>
        <v>#N/A</v>
      </c>
      <c r="K32" s="343" t="s">
        <v>487</v>
      </c>
      <c r="L32" s="389">
        <v>351736</v>
      </c>
      <c r="M32" s="1317"/>
      <c r="N32" s="408">
        <v>42063</v>
      </c>
    </row>
    <row r="33" spans="1:14" ht="13.5" customHeight="1">
      <c r="A33" s="1314"/>
      <c r="B33" s="1315"/>
      <c r="C33" s="1316"/>
      <c r="D33" s="1316"/>
      <c r="E33" s="1323"/>
      <c r="F33" s="361">
        <v>8644750</v>
      </c>
      <c r="G33" s="380">
        <v>0</v>
      </c>
      <c r="H33" s="342">
        <v>41677</v>
      </c>
      <c r="I33" s="174" t="e">
        <f>#N/A</f>
        <v>#N/A</v>
      </c>
      <c r="J33" s="87" t="e">
        <f>#N/A</f>
        <v>#N/A</v>
      </c>
      <c r="K33" s="343" t="s">
        <v>488</v>
      </c>
      <c r="L33" s="389">
        <v>8644750</v>
      </c>
      <c r="M33" s="1317"/>
      <c r="N33" s="408">
        <v>42063</v>
      </c>
    </row>
    <row r="34" spans="1:14" ht="13.5" customHeight="1">
      <c r="A34" s="1314"/>
      <c r="B34" s="1315"/>
      <c r="C34" s="1316"/>
      <c r="D34" s="1316"/>
      <c r="E34" s="1323"/>
      <c r="F34" s="361">
        <v>293552</v>
      </c>
      <c r="G34" s="380">
        <v>0</v>
      </c>
      <c r="H34" s="342">
        <v>41672</v>
      </c>
      <c r="I34" s="174" t="e">
        <f>#N/A</f>
        <v>#N/A</v>
      </c>
      <c r="J34" s="87" t="e">
        <f>#N/A</f>
        <v>#N/A</v>
      </c>
      <c r="K34" s="343" t="s">
        <v>489</v>
      </c>
      <c r="L34" s="389">
        <v>293552</v>
      </c>
      <c r="M34" s="1317"/>
      <c r="N34" s="408">
        <v>42063</v>
      </c>
    </row>
    <row r="35" spans="1:14" ht="13.5" customHeight="1">
      <c r="A35" s="1314"/>
      <c r="B35" s="1315"/>
      <c r="C35" s="1316"/>
      <c r="D35" s="1316"/>
      <c r="E35" s="1323"/>
      <c r="F35" s="361">
        <v>356896.5</v>
      </c>
      <c r="G35" s="380">
        <v>0</v>
      </c>
      <c r="H35" s="342">
        <v>41660</v>
      </c>
      <c r="I35" s="174" t="e">
        <f>#N/A</f>
        <v>#N/A</v>
      </c>
      <c r="J35" s="87" t="e">
        <f>#N/A</f>
        <v>#N/A</v>
      </c>
      <c r="K35" s="343" t="s">
        <v>490</v>
      </c>
      <c r="L35" s="389">
        <v>356896.5</v>
      </c>
      <c r="M35" s="1317"/>
      <c r="N35" s="408">
        <v>42063</v>
      </c>
    </row>
    <row r="36" spans="1:14" ht="13.5" customHeight="1">
      <c r="A36" s="1314"/>
      <c r="B36" s="1315"/>
      <c r="C36" s="1316"/>
      <c r="D36" s="1316"/>
      <c r="E36" s="1323"/>
      <c r="F36" s="361">
        <v>654175.19999999995</v>
      </c>
      <c r="G36" s="380">
        <v>0</v>
      </c>
      <c r="H36" s="342">
        <v>41659</v>
      </c>
      <c r="I36" s="174" t="e">
        <f>#N/A</f>
        <v>#N/A</v>
      </c>
      <c r="J36" s="87" t="e">
        <f>#N/A</f>
        <v>#N/A</v>
      </c>
      <c r="K36" s="343" t="s">
        <v>491</v>
      </c>
      <c r="L36" s="389">
        <v>654175.19999999995</v>
      </c>
      <c r="M36" s="1317"/>
      <c r="N36" s="408">
        <v>42063</v>
      </c>
    </row>
    <row r="37" spans="1:14" ht="13.5" customHeight="1">
      <c r="A37" s="1314"/>
      <c r="B37" s="1315"/>
      <c r="C37" s="1316"/>
      <c r="D37" s="1316"/>
      <c r="E37" s="1323"/>
      <c r="F37" s="361">
        <v>130500</v>
      </c>
      <c r="G37" s="380">
        <v>0</v>
      </c>
      <c r="H37" s="342">
        <v>41659</v>
      </c>
      <c r="I37" s="174" t="e">
        <f>#N/A</f>
        <v>#N/A</v>
      </c>
      <c r="J37" s="87" t="e">
        <f>#N/A</f>
        <v>#N/A</v>
      </c>
      <c r="K37" s="343" t="s">
        <v>492</v>
      </c>
      <c r="L37" s="389">
        <v>130500</v>
      </c>
      <c r="M37" s="1317"/>
      <c r="N37" s="408">
        <v>42063</v>
      </c>
    </row>
    <row r="38" spans="1:14" ht="13.5" customHeight="1">
      <c r="A38" s="1314"/>
      <c r="B38" s="1315"/>
      <c r="C38" s="1316"/>
      <c r="D38" s="1316"/>
      <c r="E38" s="1323"/>
      <c r="F38" s="361">
        <v>458200</v>
      </c>
      <c r="G38" s="380">
        <v>0</v>
      </c>
      <c r="H38" s="342">
        <v>41655</v>
      </c>
      <c r="I38" s="174" t="e">
        <f>#N/A</f>
        <v>#N/A</v>
      </c>
      <c r="J38" s="87" t="e">
        <f>#N/A</f>
        <v>#N/A</v>
      </c>
      <c r="K38" s="343" t="s">
        <v>493</v>
      </c>
      <c r="L38" s="389">
        <v>458200</v>
      </c>
      <c r="M38" s="1317"/>
      <c r="N38" s="408">
        <v>42063</v>
      </c>
    </row>
    <row r="39" spans="1:14" ht="13.5" customHeight="1" thickBot="1">
      <c r="A39" s="1327"/>
      <c r="B39" s="1329"/>
      <c r="C39" s="1331"/>
      <c r="D39" s="1331"/>
      <c r="E39" s="1333"/>
      <c r="F39" s="469">
        <v>458200</v>
      </c>
      <c r="G39" s="415">
        <v>0</v>
      </c>
      <c r="H39" s="350">
        <v>41645</v>
      </c>
      <c r="I39" s="460" t="e">
        <f>#N/A</f>
        <v>#N/A</v>
      </c>
      <c r="J39" s="418" t="e">
        <f>#N/A</f>
        <v>#N/A</v>
      </c>
      <c r="K39" s="348" t="s">
        <v>494</v>
      </c>
      <c r="L39" s="420">
        <v>458200</v>
      </c>
      <c r="M39" s="1319"/>
      <c r="N39" s="421">
        <v>42063</v>
      </c>
    </row>
    <row r="40" spans="1:14" ht="13.5" hidden="1" customHeight="1">
      <c r="A40" s="1314"/>
      <c r="B40" s="1315"/>
      <c r="C40" s="1316"/>
      <c r="D40" s="1316"/>
      <c r="E40" s="1323"/>
      <c r="F40" s="442">
        <v>2565000</v>
      </c>
      <c r="G40" s="438">
        <v>0</v>
      </c>
      <c r="H40" s="344">
        <v>41998</v>
      </c>
      <c r="I40" s="443" t="e">
        <f>#N/A</f>
        <v>#N/A</v>
      </c>
      <c r="J40" s="440" t="e">
        <f>#N/A</f>
        <v>#N/A</v>
      </c>
      <c r="K40" s="345" t="s">
        <v>495</v>
      </c>
      <c r="L40" s="444">
        <v>0</v>
      </c>
      <c r="M40" s="1317"/>
      <c r="N40" s="441">
        <v>42063</v>
      </c>
    </row>
    <row r="41" spans="1:14" ht="13.5" hidden="1" customHeight="1">
      <c r="A41" s="1314"/>
      <c r="B41" s="1315"/>
      <c r="C41" s="1316"/>
      <c r="D41" s="1316"/>
      <c r="E41" s="1323"/>
      <c r="F41" s="430">
        <v>2565000</v>
      </c>
      <c r="G41" s="425">
        <v>0</v>
      </c>
      <c r="H41" s="426">
        <v>41998</v>
      </c>
      <c r="I41" s="431" t="e">
        <f>#N/A</f>
        <v>#N/A</v>
      </c>
      <c r="J41" s="428" t="e">
        <f>#N/A</f>
        <v>#N/A</v>
      </c>
      <c r="K41" s="349" t="s">
        <v>496</v>
      </c>
      <c r="L41" s="432">
        <v>0</v>
      </c>
      <c r="M41" s="1317"/>
      <c r="N41" s="429">
        <v>42063</v>
      </c>
    </row>
    <row r="42" spans="1:14" ht="13.5" customHeight="1">
      <c r="A42" s="1326"/>
      <c r="B42" s="1328"/>
      <c r="C42" s="1330"/>
      <c r="D42" s="1330"/>
      <c r="E42" s="1332"/>
      <c r="F42" s="463">
        <v>2137500</v>
      </c>
      <c r="G42" s="464">
        <v>0</v>
      </c>
      <c r="H42" s="346">
        <v>41629</v>
      </c>
      <c r="I42" s="465" t="e">
        <f>#N/A</f>
        <v>#N/A</v>
      </c>
      <c r="J42" s="466" t="e">
        <f>#N/A</f>
        <v>#N/A</v>
      </c>
      <c r="K42" s="347" t="s">
        <v>497</v>
      </c>
      <c r="L42" s="467">
        <v>2137500</v>
      </c>
      <c r="M42" s="1318"/>
      <c r="N42" s="468">
        <v>42063</v>
      </c>
    </row>
    <row r="43" spans="1:14" ht="13.5" customHeight="1">
      <c r="A43" s="1314"/>
      <c r="B43" s="1315"/>
      <c r="C43" s="1316"/>
      <c r="D43" s="1316"/>
      <c r="E43" s="1323"/>
      <c r="F43" s="361">
        <v>2137500</v>
      </c>
      <c r="G43" s="380">
        <v>0</v>
      </c>
      <c r="H43" s="342">
        <v>41629</v>
      </c>
      <c r="I43" s="174" t="e">
        <f>#N/A</f>
        <v>#N/A</v>
      </c>
      <c r="J43" s="87" t="e">
        <f>#N/A</f>
        <v>#N/A</v>
      </c>
      <c r="K43" s="343" t="s">
        <v>498</v>
      </c>
      <c r="L43" s="389">
        <v>2137500</v>
      </c>
      <c r="M43" s="1317"/>
      <c r="N43" s="408">
        <v>42063</v>
      </c>
    </row>
    <row r="44" spans="1:14" ht="13.5" customHeight="1">
      <c r="A44" s="1314"/>
      <c r="B44" s="1315"/>
      <c r="C44" s="1316"/>
      <c r="D44" s="1316"/>
      <c r="E44" s="1323"/>
      <c r="F44" s="361">
        <v>2137500</v>
      </c>
      <c r="G44" s="380">
        <v>0</v>
      </c>
      <c r="H44" s="342">
        <v>41626</v>
      </c>
      <c r="I44" s="174" t="e">
        <f>#N/A</f>
        <v>#N/A</v>
      </c>
      <c r="J44" s="87" t="e">
        <f>#N/A</f>
        <v>#N/A</v>
      </c>
      <c r="K44" s="343" t="s">
        <v>499</v>
      </c>
      <c r="L44" s="389">
        <v>2137500</v>
      </c>
      <c r="M44" s="1317"/>
      <c r="N44" s="408">
        <v>42063</v>
      </c>
    </row>
    <row r="45" spans="1:14" ht="13.5" customHeight="1">
      <c r="A45" s="1314"/>
      <c r="B45" s="1315"/>
      <c r="C45" s="1316"/>
      <c r="D45" s="1316"/>
      <c r="E45" s="1323"/>
      <c r="F45" s="361">
        <v>2137500</v>
      </c>
      <c r="G45" s="380">
        <v>0</v>
      </c>
      <c r="H45" s="342">
        <v>41626</v>
      </c>
      <c r="I45" s="174" t="e">
        <f>#N/A</f>
        <v>#N/A</v>
      </c>
      <c r="J45" s="87" t="e">
        <f>#N/A</f>
        <v>#N/A</v>
      </c>
      <c r="K45" s="343" t="s">
        <v>500</v>
      </c>
      <c r="L45" s="389">
        <v>2137500</v>
      </c>
      <c r="M45" s="1317"/>
      <c r="N45" s="408">
        <v>42063</v>
      </c>
    </row>
    <row r="46" spans="1:14" ht="13.5" customHeight="1" thickBot="1">
      <c r="A46" s="1327"/>
      <c r="B46" s="1329"/>
      <c r="C46" s="1331"/>
      <c r="D46" s="1331"/>
      <c r="E46" s="1333"/>
      <c r="F46" s="469">
        <v>609862</v>
      </c>
      <c r="G46" s="415">
        <v>0</v>
      </c>
      <c r="H46" s="350">
        <v>41626</v>
      </c>
      <c r="I46" s="460" t="e">
        <f>#N/A</f>
        <v>#N/A</v>
      </c>
      <c r="J46" s="418" t="e">
        <f>#N/A</f>
        <v>#N/A</v>
      </c>
      <c r="K46" s="348" t="s">
        <v>501</v>
      </c>
      <c r="L46" s="420">
        <v>609862</v>
      </c>
      <c r="M46" s="1319"/>
      <c r="N46" s="421">
        <v>42063</v>
      </c>
    </row>
    <row r="47" spans="1:14" ht="13.5" hidden="1" customHeight="1">
      <c r="A47" s="1314">
        <v>9</v>
      </c>
      <c r="B47" s="1315" t="s">
        <v>502</v>
      </c>
      <c r="C47" s="1316" t="s">
        <v>388</v>
      </c>
      <c r="D47" s="1316" t="s">
        <v>503</v>
      </c>
      <c r="E47" s="1323" t="s">
        <v>503</v>
      </c>
      <c r="F47" s="442">
        <v>1645750</v>
      </c>
      <c r="G47" s="438">
        <v>0</v>
      </c>
      <c r="H47" s="344">
        <v>41966</v>
      </c>
      <c r="I47" s="443" t="e">
        <f>#N/A</f>
        <v>#N/A</v>
      </c>
      <c r="J47" s="440" t="e">
        <f>#N/A</f>
        <v>#N/A</v>
      </c>
      <c r="K47" s="345" t="s">
        <v>504</v>
      </c>
      <c r="L47" s="444">
        <v>0</v>
      </c>
      <c r="M47" s="1317">
        <f>SUM(L47:L52)</f>
        <v>0</v>
      </c>
      <c r="N47" s="441">
        <v>42063</v>
      </c>
    </row>
    <row r="48" spans="1:14" ht="13.5" hidden="1" customHeight="1">
      <c r="A48" s="1314"/>
      <c r="B48" s="1315"/>
      <c r="C48" s="1316"/>
      <c r="D48" s="1316"/>
      <c r="E48" s="1323"/>
      <c r="F48" s="361">
        <v>1540422</v>
      </c>
      <c r="G48" s="380">
        <v>0</v>
      </c>
      <c r="H48" s="342">
        <v>42015</v>
      </c>
      <c r="I48" s="174" t="e">
        <f>#N/A</f>
        <v>#N/A</v>
      </c>
      <c r="J48" s="87" t="e">
        <f>#N/A</f>
        <v>#N/A</v>
      </c>
      <c r="K48" s="343" t="s">
        <v>505</v>
      </c>
      <c r="L48" s="389">
        <v>0</v>
      </c>
      <c r="M48" s="1317"/>
      <c r="N48" s="408">
        <v>42063</v>
      </c>
    </row>
    <row r="49" spans="1:16" ht="13.5" hidden="1" customHeight="1">
      <c r="A49" s="1314"/>
      <c r="B49" s="1315"/>
      <c r="C49" s="1316"/>
      <c r="D49" s="1316"/>
      <c r="E49" s="1323"/>
      <c r="F49" s="361">
        <v>868956</v>
      </c>
      <c r="G49" s="380">
        <v>0</v>
      </c>
      <c r="H49" s="342">
        <v>42046</v>
      </c>
      <c r="I49" s="174" t="e">
        <f>#N/A</f>
        <v>#N/A</v>
      </c>
      <c r="J49" s="87" t="e">
        <f>#N/A</f>
        <v>#N/A</v>
      </c>
      <c r="K49" s="343" t="s">
        <v>506</v>
      </c>
      <c r="L49" s="389">
        <v>0</v>
      </c>
      <c r="M49" s="1317"/>
      <c r="N49" s="408">
        <v>42063</v>
      </c>
    </row>
    <row r="50" spans="1:16" ht="13.5" hidden="1" customHeight="1">
      <c r="A50" s="1314"/>
      <c r="B50" s="1315"/>
      <c r="C50" s="1316"/>
      <c r="D50" s="1316"/>
      <c r="E50" s="1323"/>
      <c r="F50" s="361">
        <v>289652</v>
      </c>
      <c r="G50" s="380">
        <v>0</v>
      </c>
      <c r="H50" s="342">
        <v>42057</v>
      </c>
      <c r="I50" s="174" t="e">
        <f>#N/A</f>
        <v>#N/A</v>
      </c>
      <c r="J50" s="87" t="e">
        <f>#N/A</f>
        <v>#N/A</v>
      </c>
      <c r="K50" s="343" t="s">
        <v>507</v>
      </c>
      <c r="L50" s="389">
        <v>0</v>
      </c>
      <c r="M50" s="1317"/>
      <c r="N50" s="408">
        <v>42063</v>
      </c>
    </row>
    <row r="51" spans="1:16" ht="13.5" hidden="1" customHeight="1">
      <c r="A51" s="1314"/>
      <c r="B51" s="1315"/>
      <c r="C51" s="1316"/>
      <c r="D51" s="1316"/>
      <c r="E51" s="1323"/>
      <c r="F51" s="105">
        <v>565600</v>
      </c>
      <c r="G51" s="380">
        <v>0</v>
      </c>
      <c r="H51" s="342">
        <v>42048</v>
      </c>
      <c r="I51" s="174" t="e">
        <f>#N/A</f>
        <v>#N/A</v>
      </c>
      <c r="J51" s="87" t="e">
        <f>#N/A</f>
        <v>#N/A</v>
      </c>
      <c r="K51" s="343" t="s">
        <v>508</v>
      </c>
      <c r="L51" s="389">
        <v>0</v>
      </c>
      <c r="M51" s="1317"/>
      <c r="N51" s="408">
        <v>42063</v>
      </c>
    </row>
    <row r="52" spans="1:16" ht="13.5" hidden="1" customHeight="1">
      <c r="A52" s="1320"/>
      <c r="B52" s="1321"/>
      <c r="C52" s="1322"/>
      <c r="D52" s="1322"/>
      <c r="E52" s="1324"/>
      <c r="F52" s="105">
        <v>716800</v>
      </c>
      <c r="G52" s="380">
        <v>0</v>
      </c>
      <c r="H52" s="342">
        <v>42053</v>
      </c>
      <c r="I52" s="174" t="e">
        <f>#N/A</f>
        <v>#N/A</v>
      </c>
      <c r="J52" s="87" t="e">
        <f>#N/A</f>
        <v>#N/A</v>
      </c>
      <c r="K52" s="343" t="s">
        <v>509</v>
      </c>
      <c r="L52" s="389">
        <v>0</v>
      </c>
      <c r="M52" s="1325"/>
      <c r="N52" s="408">
        <v>42063</v>
      </c>
    </row>
    <row r="53" spans="1:16" ht="13.5" hidden="1" customHeight="1">
      <c r="A53" s="1334">
        <v>10</v>
      </c>
      <c r="B53" s="1335" t="s">
        <v>510</v>
      </c>
      <c r="C53" s="1336" t="s">
        <v>511</v>
      </c>
      <c r="D53" s="1336" t="s">
        <v>512</v>
      </c>
      <c r="E53" s="198" t="s">
        <v>513</v>
      </c>
      <c r="F53" s="256">
        <v>523953.92000000004</v>
      </c>
      <c r="G53" s="380">
        <v>0</v>
      </c>
      <c r="H53" s="342">
        <v>42025</v>
      </c>
      <c r="I53" s="174" t="e">
        <f>#N/A</f>
        <v>#N/A</v>
      </c>
      <c r="J53" s="87" t="e">
        <f>#N/A</f>
        <v>#N/A</v>
      </c>
      <c r="K53" s="343" t="s">
        <v>514</v>
      </c>
      <c r="L53" s="394">
        <v>0</v>
      </c>
      <c r="M53" s="1337">
        <f>SUM(L53:L67)</f>
        <v>0</v>
      </c>
      <c r="N53" s="408">
        <v>42063</v>
      </c>
      <c r="O53" s="327"/>
      <c r="P53" s="351"/>
    </row>
    <row r="54" spans="1:16" ht="13.5" hidden="1" customHeight="1">
      <c r="A54" s="1314"/>
      <c r="B54" s="1315"/>
      <c r="C54" s="1316"/>
      <c r="D54" s="1316"/>
      <c r="E54" s="198"/>
      <c r="F54" s="256">
        <v>631143.52</v>
      </c>
      <c r="G54" s="380">
        <v>0</v>
      </c>
      <c r="H54" s="342">
        <v>42025</v>
      </c>
      <c r="I54" s="174" t="e">
        <f>#N/A</f>
        <v>#N/A</v>
      </c>
      <c r="J54" s="87" t="e">
        <f>#N/A</f>
        <v>#N/A</v>
      </c>
      <c r="K54" s="343" t="s">
        <v>515</v>
      </c>
      <c r="L54" s="394">
        <v>0</v>
      </c>
      <c r="M54" s="1317"/>
      <c r="N54" s="408">
        <v>42063</v>
      </c>
      <c r="O54" s="327"/>
      <c r="P54" s="351"/>
    </row>
    <row r="55" spans="1:16" ht="13.5" hidden="1" customHeight="1">
      <c r="A55" s="1314"/>
      <c r="B55" s="1315"/>
      <c r="C55" s="1316"/>
      <c r="D55" s="1316"/>
      <c r="E55" s="198"/>
      <c r="F55" s="256">
        <v>212147.04</v>
      </c>
      <c r="G55" s="380">
        <v>0</v>
      </c>
      <c r="H55" s="342">
        <v>42048</v>
      </c>
      <c r="I55" s="174" t="e">
        <f>#N/A</f>
        <v>#N/A</v>
      </c>
      <c r="J55" s="87" t="e">
        <f>#N/A</f>
        <v>#N/A</v>
      </c>
      <c r="K55" s="343" t="s">
        <v>516</v>
      </c>
      <c r="L55" s="394">
        <v>0</v>
      </c>
      <c r="M55" s="1317"/>
      <c r="N55" s="408">
        <v>42063</v>
      </c>
      <c r="O55" s="327"/>
      <c r="P55" s="351"/>
    </row>
    <row r="56" spans="1:16" ht="13.5" hidden="1" customHeight="1">
      <c r="A56" s="1314"/>
      <c r="B56" s="1315"/>
      <c r="C56" s="1316"/>
      <c r="D56" s="1316"/>
      <c r="E56" s="198"/>
      <c r="F56" s="256">
        <v>527590.55999999994</v>
      </c>
      <c r="G56" s="380">
        <v>0</v>
      </c>
      <c r="H56" s="342">
        <v>42048</v>
      </c>
      <c r="I56" s="174" t="e">
        <f>#N/A</f>
        <v>#N/A</v>
      </c>
      <c r="J56" s="87" t="e">
        <f>#N/A</f>
        <v>#N/A</v>
      </c>
      <c r="K56" s="343" t="s">
        <v>517</v>
      </c>
      <c r="L56" s="394">
        <v>0</v>
      </c>
      <c r="M56" s="1317"/>
      <c r="N56" s="408">
        <v>42063</v>
      </c>
      <c r="O56" s="327"/>
      <c r="P56" s="351"/>
    </row>
    <row r="57" spans="1:16" ht="13.5" hidden="1" customHeight="1">
      <c r="A57" s="1314"/>
      <c r="B57" s="1315"/>
      <c r="C57" s="1316"/>
      <c r="D57" s="1316"/>
      <c r="E57" s="198"/>
      <c r="F57" s="256">
        <v>125048</v>
      </c>
      <c r="G57" s="380">
        <v>0</v>
      </c>
      <c r="H57" s="342">
        <v>42049</v>
      </c>
      <c r="I57" s="174" t="e">
        <f>#N/A</f>
        <v>#N/A</v>
      </c>
      <c r="J57" s="87" t="e">
        <f>#N/A</f>
        <v>#N/A</v>
      </c>
      <c r="K57" s="343" t="s">
        <v>518</v>
      </c>
      <c r="L57" s="394">
        <v>0</v>
      </c>
      <c r="M57" s="1317"/>
      <c r="N57" s="408">
        <v>42063</v>
      </c>
      <c r="O57" s="352"/>
      <c r="P57" s="351"/>
    </row>
    <row r="58" spans="1:16" ht="13.5" hidden="1" customHeight="1">
      <c r="A58" s="1314"/>
      <c r="B58" s="1315"/>
      <c r="C58" s="1316"/>
      <c r="D58" s="1316"/>
      <c r="E58" s="198"/>
      <c r="F58" s="256">
        <v>444803</v>
      </c>
      <c r="G58" s="380">
        <v>0</v>
      </c>
      <c r="H58" s="342">
        <v>42049</v>
      </c>
      <c r="I58" s="174" t="e">
        <f>#N/A</f>
        <v>#N/A</v>
      </c>
      <c r="J58" s="87" t="e">
        <f>#N/A</f>
        <v>#N/A</v>
      </c>
      <c r="K58" s="343" t="s">
        <v>519</v>
      </c>
      <c r="L58" s="394">
        <v>0</v>
      </c>
      <c r="M58" s="1317"/>
      <c r="N58" s="408">
        <v>42063</v>
      </c>
      <c r="O58" s="353"/>
      <c r="P58" s="351"/>
    </row>
    <row r="59" spans="1:16" ht="13.5" hidden="1" customHeight="1">
      <c r="A59" s="1314"/>
      <c r="B59" s="1315"/>
      <c r="C59" s="1316"/>
      <c r="D59" s="1316"/>
      <c r="E59" s="198"/>
      <c r="F59" s="256">
        <v>414556.80000000005</v>
      </c>
      <c r="G59" s="380">
        <v>0</v>
      </c>
      <c r="H59" s="342">
        <v>42035</v>
      </c>
      <c r="I59" s="174" t="e">
        <f>#N/A</f>
        <v>#N/A</v>
      </c>
      <c r="J59" s="87" t="e">
        <f>#N/A</f>
        <v>#N/A</v>
      </c>
      <c r="K59" s="343" t="s">
        <v>520</v>
      </c>
      <c r="L59" s="394">
        <v>0</v>
      </c>
      <c r="M59" s="1317"/>
      <c r="N59" s="408">
        <v>42063</v>
      </c>
      <c r="O59" s="354"/>
      <c r="P59" s="153"/>
    </row>
    <row r="60" spans="1:16" ht="13.5" hidden="1" customHeight="1">
      <c r="A60" s="1314"/>
      <c r="B60" s="1315"/>
      <c r="C60" s="1316"/>
      <c r="D60" s="1316"/>
      <c r="E60" s="198"/>
      <c r="F60" s="256">
        <v>113511.8</v>
      </c>
      <c r="G60" s="380">
        <v>0</v>
      </c>
      <c r="H60" s="342">
        <v>42056</v>
      </c>
      <c r="I60" s="174" t="e">
        <f>#N/A</f>
        <v>#N/A</v>
      </c>
      <c r="J60" s="87" t="e">
        <f>#N/A</f>
        <v>#N/A</v>
      </c>
      <c r="K60" s="343" t="s">
        <v>521</v>
      </c>
      <c r="L60" s="394">
        <v>0</v>
      </c>
      <c r="M60" s="1317"/>
      <c r="N60" s="408">
        <v>42063</v>
      </c>
      <c r="O60" s="354"/>
      <c r="P60" s="153"/>
    </row>
    <row r="61" spans="1:16" ht="13.5" hidden="1" customHeight="1">
      <c r="A61" s="1314"/>
      <c r="B61" s="1315"/>
      <c r="C61" s="1316"/>
      <c r="D61" s="1316"/>
      <c r="E61" s="198"/>
      <c r="F61" s="256">
        <v>403874.24</v>
      </c>
      <c r="G61" s="380">
        <v>0</v>
      </c>
      <c r="H61" s="342">
        <v>42039</v>
      </c>
      <c r="I61" s="174" t="e">
        <f>#N/A</f>
        <v>#N/A</v>
      </c>
      <c r="J61" s="87" t="e">
        <f>#N/A</f>
        <v>#N/A</v>
      </c>
      <c r="K61" s="343" t="s">
        <v>522</v>
      </c>
      <c r="L61" s="394">
        <v>0</v>
      </c>
      <c r="M61" s="1317"/>
      <c r="N61" s="408">
        <v>42063</v>
      </c>
      <c r="O61" s="354"/>
      <c r="P61" s="153"/>
    </row>
    <row r="62" spans="1:16" ht="13.5" hidden="1" customHeight="1">
      <c r="A62" s="1314"/>
      <c r="B62" s="1315"/>
      <c r="C62" s="1316"/>
      <c r="D62" s="1316"/>
      <c r="E62" s="198"/>
      <c r="F62" s="256">
        <v>271395.03999999998</v>
      </c>
      <c r="G62" s="380">
        <v>0</v>
      </c>
      <c r="H62" s="342">
        <v>42039</v>
      </c>
      <c r="I62" s="174" t="e">
        <f>#N/A</f>
        <v>#N/A</v>
      </c>
      <c r="J62" s="87" t="e">
        <f>#N/A</f>
        <v>#N/A</v>
      </c>
      <c r="K62" s="343" t="s">
        <v>523</v>
      </c>
      <c r="L62" s="394">
        <v>0</v>
      </c>
      <c r="M62" s="1317"/>
      <c r="N62" s="408">
        <v>42063</v>
      </c>
      <c r="O62" s="327"/>
      <c r="P62" s="153"/>
    </row>
    <row r="63" spans="1:16" ht="13.5" hidden="1" customHeight="1">
      <c r="A63" s="1314"/>
      <c r="B63" s="1315"/>
      <c r="C63" s="1316"/>
      <c r="D63" s="1316"/>
      <c r="E63" s="198"/>
      <c r="F63" s="256">
        <v>113425.76</v>
      </c>
      <c r="G63" s="380">
        <v>0</v>
      </c>
      <c r="H63" s="342">
        <v>42039</v>
      </c>
      <c r="I63" s="174" t="e">
        <f>#N/A</f>
        <v>#N/A</v>
      </c>
      <c r="J63" s="87" t="e">
        <f>#N/A</f>
        <v>#N/A</v>
      </c>
      <c r="K63" s="343" t="s">
        <v>524</v>
      </c>
      <c r="L63" s="394">
        <v>0</v>
      </c>
      <c r="M63" s="1317"/>
      <c r="N63" s="408">
        <v>42063</v>
      </c>
      <c r="O63" s="354"/>
      <c r="P63" s="153"/>
    </row>
    <row r="64" spans="1:16" ht="13.5" hidden="1" customHeight="1">
      <c r="A64" s="1314"/>
      <c r="B64" s="1315"/>
      <c r="C64" s="1316"/>
      <c r="D64" s="1316"/>
      <c r="E64" s="198"/>
      <c r="F64" s="256">
        <v>236237.12</v>
      </c>
      <c r="G64" s="380">
        <v>0</v>
      </c>
      <c r="H64" s="342">
        <v>42046</v>
      </c>
      <c r="I64" s="174" t="e">
        <f>#N/A</f>
        <v>#N/A</v>
      </c>
      <c r="J64" s="87" t="e">
        <f>#N/A</f>
        <v>#N/A</v>
      </c>
      <c r="K64" s="343" t="s">
        <v>525</v>
      </c>
      <c r="L64" s="394">
        <v>0</v>
      </c>
      <c r="M64" s="1317"/>
      <c r="N64" s="408">
        <v>42063</v>
      </c>
      <c r="O64" s="354"/>
      <c r="P64" s="153"/>
    </row>
    <row r="65" spans="1:16" ht="13.5" hidden="1" customHeight="1">
      <c r="A65" s="1314"/>
      <c r="B65" s="1315"/>
      <c r="C65" s="1316"/>
      <c r="D65" s="1316"/>
      <c r="E65" s="198"/>
      <c r="F65" s="256">
        <v>199488.8</v>
      </c>
      <c r="G65" s="380">
        <v>0</v>
      </c>
      <c r="H65" s="342">
        <v>42046</v>
      </c>
      <c r="I65" s="174" t="e">
        <f>#N/A</f>
        <v>#N/A</v>
      </c>
      <c r="J65" s="87" t="e">
        <f>#N/A</f>
        <v>#N/A</v>
      </c>
      <c r="K65" s="343" t="s">
        <v>526</v>
      </c>
      <c r="L65" s="394">
        <v>0</v>
      </c>
      <c r="M65" s="1317"/>
      <c r="N65" s="408">
        <v>42063</v>
      </c>
      <c r="O65" s="327"/>
      <c r="P65" s="153"/>
    </row>
    <row r="66" spans="1:16" ht="13.5" hidden="1" customHeight="1">
      <c r="A66" s="1314"/>
      <c r="B66" s="1315"/>
      <c r="C66" s="1316"/>
      <c r="D66" s="1316"/>
      <c r="E66" s="198"/>
      <c r="F66" s="256">
        <v>71468.759999999995</v>
      </c>
      <c r="G66" s="380">
        <v>0</v>
      </c>
      <c r="H66" s="342">
        <v>42061</v>
      </c>
      <c r="I66" s="174" t="e">
        <f>#N/A</f>
        <v>#N/A</v>
      </c>
      <c r="J66" s="87" t="e">
        <f>#N/A</f>
        <v>#N/A</v>
      </c>
      <c r="K66" s="343" t="s">
        <v>527</v>
      </c>
      <c r="L66" s="394">
        <v>0</v>
      </c>
      <c r="M66" s="1317"/>
      <c r="N66" s="408">
        <v>42063</v>
      </c>
      <c r="O66" s="353"/>
      <c r="P66" s="351"/>
    </row>
    <row r="67" spans="1:16" ht="13.5" hidden="1" customHeight="1">
      <c r="A67" s="1320"/>
      <c r="B67" s="1321"/>
      <c r="C67" s="1322"/>
      <c r="D67" s="1322"/>
      <c r="E67" s="198"/>
      <c r="F67" s="256">
        <v>86558.040000000008</v>
      </c>
      <c r="G67" s="380">
        <v>0</v>
      </c>
      <c r="H67" s="342">
        <v>42061</v>
      </c>
      <c r="I67" s="174" t="e">
        <f>#N/A</f>
        <v>#N/A</v>
      </c>
      <c r="J67" s="87" t="e">
        <f>#N/A</f>
        <v>#N/A</v>
      </c>
      <c r="K67" s="343" t="s">
        <v>528</v>
      </c>
      <c r="L67" s="394">
        <v>0</v>
      </c>
      <c r="M67" s="1325"/>
      <c r="N67" s="408">
        <v>42063</v>
      </c>
      <c r="O67" s="353"/>
      <c r="P67" s="351"/>
    </row>
    <row r="68" spans="1:16" ht="13.5" hidden="1" customHeight="1">
      <c r="A68" s="1341">
        <v>11</v>
      </c>
      <c r="B68" s="1343">
        <v>830117804</v>
      </c>
      <c r="C68" s="1345" t="s">
        <v>465</v>
      </c>
      <c r="D68" s="1345" t="s">
        <v>466</v>
      </c>
      <c r="E68" s="1352"/>
      <c r="F68" s="105">
        <v>471424</v>
      </c>
      <c r="G68" s="380">
        <v>0</v>
      </c>
      <c r="H68" s="342">
        <v>42036</v>
      </c>
      <c r="I68" s="174" t="e">
        <f>#N/A</f>
        <v>#N/A</v>
      </c>
      <c r="J68" s="87" t="e">
        <f>#N/A</f>
        <v>#N/A</v>
      </c>
      <c r="K68" s="343" t="s">
        <v>467</v>
      </c>
      <c r="L68" s="389">
        <v>0</v>
      </c>
      <c r="M68" s="1338">
        <f>SUM(L68:L71)</f>
        <v>0</v>
      </c>
      <c r="N68" s="408">
        <v>42063</v>
      </c>
      <c r="O68" s="353"/>
      <c r="P68" s="351"/>
    </row>
    <row r="69" spans="1:16" ht="13.5" hidden="1" customHeight="1">
      <c r="A69" s="1349"/>
      <c r="B69" s="1350"/>
      <c r="C69" s="1351"/>
      <c r="D69" s="1351"/>
      <c r="E69" s="1324"/>
      <c r="F69" s="105">
        <v>3649651.52</v>
      </c>
      <c r="G69" s="380">
        <v>0</v>
      </c>
      <c r="H69" s="342">
        <v>42051</v>
      </c>
      <c r="I69" s="174" t="e">
        <f>#N/A</f>
        <v>#N/A</v>
      </c>
      <c r="J69" s="87" t="e">
        <f>#N/A</f>
        <v>#N/A</v>
      </c>
      <c r="K69" s="343" t="s">
        <v>468</v>
      </c>
      <c r="L69" s="389">
        <v>0</v>
      </c>
      <c r="M69" s="1339"/>
      <c r="N69" s="408">
        <v>42063</v>
      </c>
      <c r="O69" s="353"/>
      <c r="P69" s="351"/>
    </row>
    <row r="70" spans="1:16" ht="13.5" hidden="1" customHeight="1">
      <c r="A70" s="1349"/>
      <c r="B70" s="1350"/>
      <c r="C70" s="1351"/>
      <c r="D70" s="1351"/>
      <c r="E70" s="363"/>
      <c r="F70" s="105">
        <v>974374.8</v>
      </c>
      <c r="G70" s="380">
        <v>0</v>
      </c>
      <c r="H70" s="342">
        <v>42053</v>
      </c>
      <c r="I70" s="174" t="e">
        <f>#N/A</f>
        <v>#N/A</v>
      </c>
      <c r="J70" s="87" t="e">
        <f>#N/A</f>
        <v>#N/A</v>
      </c>
      <c r="K70" s="343" t="s">
        <v>469</v>
      </c>
      <c r="L70" s="389">
        <v>0</v>
      </c>
      <c r="M70" s="1339"/>
      <c r="N70" s="408">
        <v>42063</v>
      </c>
      <c r="O70" s="353"/>
      <c r="P70" s="351"/>
    </row>
    <row r="71" spans="1:16" ht="13.5" hidden="1" customHeight="1">
      <c r="A71" s="1342"/>
      <c r="B71" s="1344"/>
      <c r="C71" s="1346"/>
      <c r="D71" s="1346"/>
      <c r="E71" s="363"/>
      <c r="F71" s="105">
        <v>1639144.3</v>
      </c>
      <c r="G71" s="380">
        <v>0</v>
      </c>
      <c r="H71" s="342">
        <v>42054</v>
      </c>
      <c r="I71" s="174" t="e">
        <f>#N/A</f>
        <v>#N/A</v>
      </c>
      <c r="J71" s="87" t="e">
        <f>#N/A</f>
        <v>#N/A</v>
      </c>
      <c r="K71" s="343" t="s">
        <v>470</v>
      </c>
      <c r="L71" s="389">
        <v>0</v>
      </c>
      <c r="M71" s="1340"/>
      <c r="N71" s="408">
        <v>42063</v>
      </c>
      <c r="O71" s="353"/>
      <c r="P71" s="351"/>
    </row>
    <row r="72" spans="1:16" ht="13.5" hidden="1" customHeight="1">
      <c r="A72" s="411">
        <v>12</v>
      </c>
      <c r="B72" s="151" t="s">
        <v>471</v>
      </c>
      <c r="C72" s="384" t="s">
        <v>472</v>
      </c>
      <c r="D72" s="384" t="s">
        <v>473</v>
      </c>
      <c r="E72" s="363"/>
      <c r="F72" s="105">
        <v>577778.6</v>
      </c>
      <c r="G72" s="380">
        <v>0</v>
      </c>
      <c r="H72" s="342">
        <v>42059</v>
      </c>
      <c r="I72" s="174" t="e">
        <f>#N/A</f>
        <v>#N/A</v>
      </c>
      <c r="J72" s="87" t="e">
        <f>#N/A</f>
        <v>#N/A</v>
      </c>
      <c r="K72" s="343" t="s">
        <v>474</v>
      </c>
      <c r="L72" s="389">
        <v>0</v>
      </c>
      <c r="M72" s="392">
        <f>+L72</f>
        <v>0</v>
      </c>
      <c r="N72" s="408">
        <v>42063</v>
      </c>
      <c r="O72" s="353"/>
      <c r="P72" s="351"/>
    </row>
    <row r="73" spans="1:16" ht="13.5" hidden="1" customHeight="1">
      <c r="A73" s="1341">
        <v>13</v>
      </c>
      <c r="B73" s="1343" t="s">
        <v>475</v>
      </c>
      <c r="C73" s="1345" t="s">
        <v>476</v>
      </c>
      <c r="D73" s="1345" t="s">
        <v>477</v>
      </c>
      <c r="E73" s="1347"/>
      <c r="F73" s="105">
        <v>302569.76</v>
      </c>
      <c r="G73" s="380">
        <v>0</v>
      </c>
      <c r="H73" s="342">
        <v>42025</v>
      </c>
      <c r="I73" s="174" t="e">
        <f>#N/A</f>
        <v>#N/A</v>
      </c>
      <c r="J73" s="87" t="e">
        <f>#N/A</f>
        <v>#N/A</v>
      </c>
      <c r="K73" s="343" t="s">
        <v>478</v>
      </c>
      <c r="L73" s="389">
        <v>0</v>
      </c>
      <c r="M73" s="1338">
        <f>SUM(L73:L74)</f>
        <v>0</v>
      </c>
      <c r="N73" s="408">
        <v>42063</v>
      </c>
      <c r="O73" s="353"/>
      <c r="P73" s="351"/>
    </row>
    <row r="74" spans="1:16" ht="13.5" hidden="1" customHeight="1">
      <c r="A74" s="1342"/>
      <c r="B74" s="1344"/>
      <c r="C74" s="1346"/>
      <c r="D74" s="1346"/>
      <c r="E74" s="1348"/>
      <c r="F74" s="105">
        <v>1009445.92</v>
      </c>
      <c r="G74" s="380">
        <v>0</v>
      </c>
      <c r="H74" s="342">
        <v>42053</v>
      </c>
      <c r="I74" s="174" t="e">
        <f>#N/A</f>
        <v>#N/A</v>
      </c>
      <c r="J74" s="87" t="e">
        <f>#N/A</f>
        <v>#N/A</v>
      </c>
      <c r="K74" s="343" t="s">
        <v>479</v>
      </c>
      <c r="L74" s="389">
        <v>0</v>
      </c>
      <c r="M74" s="1340"/>
      <c r="N74" s="408">
        <v>42063</v>
      </c>
      <c r="O74" s="353"/>
      <c r="P74" s="351"/>
    </row>
    <row r="75" spans="1:16" ht="13.5" hidden="1" customHeight="1">
      <c r="A75" s="409">
        <v>14</v>
      </c>
      <c r="B75" s="364">
        <v>23853900</v>
      </c>
      <c r="C75" s="364" t="s">
        <v>392</v>
      </c>
      <c r="D75" s="364"/>
      <c r="E75" s="433"/>
      <c r="F75" s="362">
        <v>4011473</v>
      </c>
      <c r="G75" s="425">
        <v>0</v>
      </c>
      <c r="H75" s="431">
        <v>41988</v>
      </c>
      <c r="I75" s="431" t="e">
        <f>#N/A</f>
        <v>#N/A</v>
      </c>
      <c r="J75" s="428" t="e">
        <f>#N/A</f>
        <v>#N/A</v>
      </c>
      <c r="K75" s="434" t="s">
        <v>393</v>
      </c>
      <c r="L75" s="432">
        <v>0</v>
      </c>
      <c r="M75" s="390">
        <f>+L75</f>
        <v>0</v>
      </c>
      <c r="N75" s="429">
        <v>42063</v>
      </c>
    </row>
    <row r="76" spans="1:16" ht="13.5" customHeight="1">
      <c r="A76" s="1353">
        <v>8</v>
      </c>
      <c r="B76" s="1354">
        <v>51778847</v>
      </c>
      <c r="C76" s="1354" t="s">
        <v>424</v>
      </c>
      <c r="D76" s="1354"/>
      <c r="E76" s="470"/>
      <c r="F76" s="471">
        <v>1503000</v>
      </c>
      <c r="G76" s="464">
        <v>0</v>
      </c>
      <c r="H76" s="465">
        <v>41334</v>
      </c>
      <c r="I76" s="465" t="e">
        <f>#N/A</f>
        <v>#N/A</v>
      </c>
      <c r="J76" s="466" t="e">
        <f>#N/A</f>
        <v>#N/A</v>
      </c>
      <c r="K76" s="472" t="s">
        <v>394</v>
      </c>
      <c r="L76" s="467">
        <v>1503000</v>
      </c>
      <c r="M76" s="1355">
        <f>SUM(L76:L81)</f>
        <v>9015000</v>
      </c>
      <c r="N76" s="468">
        <v>42063</v>
      </c>
    </row>
    <row r="77" spans="1:16" ht="13.5" customHeight="1">
      <c r="A77" s="1349"/>
      <c r="B77" s="1350"/>
      <c r="C77" s="1350"/>
      <c r="D77" s="1350"/>
      <c r="E77" s="381"/>
      <c r="F77" s="146">
        <v>1503000</v>
      </c>
      <c r="G77" s="380">
        <v>0</v>
      </c>
      <c r="H77" s="174">
        <v>41365</v>
      </c>
      <c r="I77" s="174" t="e">
        <f>#N/A</f>
        <v>#N/A</v>
      </c>
      <c r="J77" s="87" t="e">
        <f>#N/A</f>
        <v>#N/A</v>
      </c>
      <c r="K77" s="198" t="s">
        <v>395</v>
      </c>
      <c r="L77" s="389">
        <v>1503000</v>
      </c>
      <c r="M77" s="1339"/>
      <c r="N77" s="408">
        <v>42063</v>
      </c>
    </row>
    <row r="78" spans="1:16" ht="13.5" customHeight="1">
      <c r="A78" s="1349"/>
      <c r="B78" s="1350"/>
      <c r="C78" s="1350"/>
      <c r="D78" s="1350"/>
      <c r="E78" s="381"/>
      <c r="F78" s="146">
        <v>1503000</v>
      </c>
      <c r="G78" s="380">
        <v>0</v>
      </c>
      <c r="H78" s="174">
        <v>41405</v>
      </c>
      <c r="I78" s="174" t="e">
        <f>#N/A</f>
        <v>#N/A</v>
      </c>
      <c r="J78" s="87" t="e">
        <f>#N/A</f>
        <v>#N/A</v>
      </c>
      <c r="K78" s="198" t="s">
        <v>396</v>
      </c>
      <c r="L78" s="389">
        <v>1503000</v>
      </c>
      <c r="M78" s="1339"/>
      <c r="N78" s="408">
        <v>42063</v>
      </c>
    </row>
    <row r="79" spans="1:16" ht="13.5" customHeight="1">
      <c r="A79" s="1349"/>
      <c r="B79" s="1350"/>
      <c r="C79" s="1350"/>
      <c r="D79" s="1350"/>
      <c r="E79" s="381"/>
      <c r="F79" s="146">
        <v>1503000</v>
      </c>
      <c r="G79" s="380">
        <v>0</v>
      </c>
      <c r="H79" s="174">
        <v>41429</v>
      </c>
      <c r="I79" s="174" t="e">
        <f>#N/A</f>
        <v>#N/A</v>
      </c>
      <c r="J79" s="87" t="e">
        <f>#N/A</f>
        <v>#N/A</v>
      </c>
      <c r="K79" s="198" t="s">
        <v>397</v>
      </c>
      <c r="L79" s="389">
        <v>1503000</v>
      </c>
      <c r="M79" s="1339"/>
      <c r="N79" s="408">
        <v>42063</v>
      </c>
    </row>
    <row r="80" spans="1:16" ht="13.5" customHeight="1">
      <c r="A80" s="1349"/>
      <c r="B80" s="1350"/>
      <c r="C80" s="1350"/>
      <c r="D80" s="1350"/>
      <c r="E80" s="381"/>
      <c r="F80" s="146">
        <v>1500000</v>
      </c>
      <c r="G80" s="380">
        <v>0</v>
      </c>
      <c r="H80" s="174">
        <v>41485</v>
      </c>
      <c r="I80" s="174" t="e">
        <f>#N/A</f>
        <v>#N/A</v>
      </c>
      <c r="J80" s="87" t="e">
        <f>#N/A</f>
        <v>#N/A</v>
      </c>
      <c r="K80" s="198" t="s">
        <v>398</v>
      </c>
      <c r="L80" s="389">
        <v>1500000</v>
      </c>
      <c r="M80" s="1339"/>
      <c r="N80" s="408">
        <v>42063</v>
      </c>
    </row>
    <row r="81" spans="1:14" ht="13.5" customHeight="1" thickBot="1">
      <c r="A81" s="1356"/>
      <c r="B81" s="1357"/>
      <c r="C81" s="1357"/>
      <c r="D81" s="1357"/>
      <c r="E81" s="413"/>
      <c r="F81" s="473">
        <v>1503000</v>
      </c>
      <c r="G81" s="415">
        <v>0</v>
      </c>
      <c r="H81" s="460">
        <v>41487</v>
      </c>
      <c r="I81" s="460" t="e">
        <f>#N/A</f>
        <v>#N/A</v>
      </c>
      <c r="J81" s="418" t="e">
        <f>#N/A</f>
        <v>#N/A</v>
      </c>
      <c r="K81" s="474" t="s">
        <v>399</v>
      </c>
      <c r="L81" s="420">
        <v>1503000</v>
      </c>
      <c r="M81" s="1358"/>
      <c r="N81" s="421">
        <v>42063</v>
      </c>
    </row>
    <row r="82" spans="1:14" ht="13.5" hidden="1" customHeight="1">
      <c r="A82" s="410">
        <v>16</v>
      </c>
      <c r="B82" s="365">
        <v>17166603</v>
      </c>
      <c r="C82" s="365" t="s">
        <v>400</v>
      </c>
      <c r="D82" s="365"/>
      <c r="E82" s="445"/>
      <c r="F82" s="446">
        <v>668778</v>
      </c>
      <c r="G82" s="438">
        <v>0</v>
      </c>
      <c r="H82" s="443">
        <v>41988</v>
      </c>
      <c r="I82" s="443" t="e">
        <f>#N/A</f>
        <v>#N/A</v>
      </c>
      <c r="J82" s="440" t="e">
        <f>#N/A</f>
        <v>#N/A</v>
      </c>
      <c r="K82" s="366" t="s">
        <v>401</v>
      </c>
      <c r="L82" s="444">
        <v>0</v>
      </c>
      <c r="M82" s="391">
        <f>+L82</f>
        <v>0</v>
      </c>
      <c r="N82" s="441">
        <v>42063</v>
      </c>
    </row>
    <row r="83" spans="1:14" ht="13.5" hidden="1" customHeight="1">
      <c r="A83" s="412">
        <v>17</v>
      </c>
      <c r="B83" s="283"/>
      <c r="C83" s="283" t="s">
        <v>402</v>
      </c>
      <c r="D83" s="283"/>
      <c r="E83" s="381"/>
      <c r="F83" s="146">
        <v>696000</v>
      </c>
      <c r="G83" s="380">
        <v>0</v>
      </c>
      <c r="H83" s="174">
        <v>42027</v>
      </c>
      <c r="I83" s="174" t="e">
        <f>#N/A</f>
        <v>#N/A</v>
      </c>
      <c r="J83" s="87" t="e">
        <f>#N/A</f>
        <v>#N/A</v>
      </c>
      <c r="K83" s="198" t="s">
        <v>403</v>
      </c>
      <c r="L83" s="389">
        <v>0</v>
      </c>
      <c r="M83" s="393">
        <f>+L83</f>
        <v>0</v>
      </c>
      <c r="N83" s="408">
        <v>42063</v>
      </c>
    </row>
    <row r="84" spans="1:14" ht="13.5" hidden="1" customHeight="1">
      <c r="A84" s="412">
        <v>18</v>
      </c>
      <c r="B84" s="283"/>
      <c r="C84" s="283" t="s">
        <v>404</v>
      </c>
      <c r="D84" s="283"/>
      <c r="E84" s="381"/>
      <c r="F84" s="357">
        <v>30256</v>
      </c>
      <c r="G84" s="380">
        <v>0</v>
      </c>
      <c r="H84" s="174">
        <v>42034</v>
      </c>
      <c r="I84" s="174" t="e">
        <f>#N/A</f>
        <v>#N/A</v>
      </c>
      <c r="J84" s="87" t="e">
        <f>#N/A</f>
        <v>#N/A</v>
      </c>
      <c r="K84" s="198" t="s">
        <v>405</v>
      </c>
      <c r="L84" s="389">
        <v>0</v>
      </c>
      <c r="M84" s="393">
        <f>+F84</f>
        <v>30256</v>
      </c>
      <c r="N84" s="408">
        <v>42063</v>
      </c>
    </row>
    <row r="85" spans="1:14" ht="13.5" hidden="1" customHeight="1">
      <c r="A85" s="411">
        <v>19</v>
      </c>
      <c r="B85" s="151"/>
      <c r="C85" s="151" t="s">
        <v>406</v>
      </c>
      <c r="D85" s="151"/>
      <c r="E85" s="381"/>
      <c r="F85" s="357">
        <v>154741</v>
      </c>
      <c r="G85" s="380">
        <v>0</v>
      </c>
      <c r="H85" s="174">
        <v>42034</v>
      </c>
      <c r="I85" s="174" t="e">
        <f>#N/A</f>
        <v>#N/A</v>
      </c>
      <c r="J85" s="87" t="e">
        <f>#N/A</f>
        <v>#N/A</v>
      </c>
      <c r="K85" s="198" t="s">
        <v>407</v>
      </c>
      <c r="L85" s="389">
        <v>0</v>
      </c>
      <c r="M85" s="392">
        <f>+F85</f>
        <v>154741</v>
      </c>
      <c r="N85" s="408">
        <v>42063</v>
      </c>
    </row>
    <row r="86" spans="1:14" ht="13.5" hidden="1" customHeight="1">
      <c r="A86" s="412">
        <v>20</v>
      </c>
      <c r="B86" s="283"/>
      <c r="C86" s="283" t="s">
        <v>412</v>
      </c>
      <c r="D86" s="283"/>
      <c r="E86" s="381"/>
      <c r="F86" s="357">
        <v>118855</v>
      </c>
      <c r="G86" s="380">
        <v>0</v>
      </c>
      <c r="H86" s="174">
        <v>42034</v>
      </c>
      <c r="I86" s="174" t="e">
        <f>#N/A</f>
        <v>#N/A</v>
      </c>
      <c r="J86" s="87" t="e">
        <f>#N/A</f>
        <v>#N/A</v>
      </c>
      <c r="K86" s="198" t="s">
        <v>408</v>
      </c>
      <c r="L86" s="389">
        <v>0</v>
      </c>
      <c r="M86" s="393">
        <f>+L86</f>
        <v>0</v>
      </c>
      <c r="N86" s="408">
        <v>42063</v>
      </c>
    </row>
    <row r="87" spans="1:14" ht="13.5" hidden="1" customHeight="1">
      <c r="A87" s="412">
        <v>21</v>
      </c>
      <c r="B87" s="283"/>
      <c r="C87" s="283" t="s">
        <v>410</v>
      </c>
      <c r="D87" s="283"/>
      <c r="E87" s="381"/>
      <c r="F87" s="357">
        <v>119411</v>
      </c>
      <c r="G87" s="380">
        <v>0</v>
      </c>
      <c r="H87" s="174">
        <v>42034</v>
      </c>
      <c r="I87" s="174" t="e">
        <f>#N/A</f>
        <v>#N/A</v>
      </c>
      <c r="J87" s="87" t="e">
        <f>#N/A</f>
        <v>#N/A</v>
      </c>
      <c r="K87" s="198" t="s">
        <v>409</v>
      </c>
      <c r="L87" s="389">
        <v>0</v>
      </c>
      <c r="M87" s="393">
        <f>+L87</f>
        <v>0</v>
      </c>
      <c r="N87" s="408">
        <v>42063</v>
      </c>
    </row>
    <row r="88" spans="1:14" ht="13.5" hidden="1" customHeight="1">
      <c r="A88" s="409">
        <v>22</v>
      </c>
      <c r="B88" s="364"/>
      <c r="C88" s="364" t="s">
        <v>411</v>
      </c>
      <c r="D88" s="364"/>
      <c r="E88" s="433"/>
      <c r="F88" s="435">
        <v>405431</v>
      </c>
      <c r="G88" s="425">
        <v>0</v>
      </c>
      <c r="H88" s="431">
        <v>42034</v>
      </c>
      <c r="I88" s="431" t="e">
        <f>#N/A</f>
        <v>#N/A</v>
      </c>
      <c r="J88" s="428" t="e">
        <f>#N/A</f>
        <v>#N/A</v>
      </c>
      <c r="K88" s="434" t="s">
        <v>413</v>
      </c>
      <c r="L88" s="432">
        <v>0</v>
      </c>
      <c r="M88" s="390">
        <f>+L88</f>
        <v>0</v>
      </c>
      <c r="N88" s="429">
        <v>42063</v>
      </c>
    </row>
    <row r="89" spans="1:14" ht="13.5" customHeight="1">
      <c r="A89" s="1353">
        <v>9</v>
      </c>
      <c r="B89" s="1354">
        <v>800140949</v>
      </c>
      <c r="C89" s="1354" t="s">
        <v>436</v>
      </c>
      <c r="D89" s="1354"/>
      <c r="E89" s="470"/>
      <c r="F89" s="475">
        <v>742347</v>
      </c>
      <c r="G89" s="464">
        <v>0</v>
      </c>
      <c r="H89" s="476">
        <v>41638</v>
      </c>
      <c r="I89" s="476">
        <f>+H89+8</f>
        <v>41646</v>
      </c>
      <c r="J89" s="466" t="e">
        <f>#N/A</f>
        <v>#N/A</v>
      </c>
      <c r="K89" s="477" t="s">
        <v>437</v>
      </c>
      <c r="L89" s="478">
        <v>742347</v>
      </c>
      <c r="M89" s="1355">
        <f>SUM(L89:L96)</f>
        <v>6018904</v>
      </c>
      <c r="N89" s="468">
        <v>42063</v>
      </c>
    </row>
    <row r="90" spans="1:14" ht="13.5" customHeight="1">
      <c r="A90" s="1349"/>
      <c r="B90" s="1350"/>
      <c r="C90" s="1350"/>
      <c r="D90" s="1350"/>
      <c r="E90" s="381"/>
      <c r="F90" s="259">
        <v>641053</v>
      </c>
      <c r="G90" s="380">
        <v>0</v>
      </c>
      <c r="H90" s="385">
        <v>41669</v>
      </c>
      <c r="I90" s="385" t="e">
        <f>#N/A</f>
        <v>#N/A</v>
      </c>
      <c r="J90" s="87" t="e">
        <f>#N/A</f>
        <v>#N/A</v>
      </c>
      <c r="K90" s="329" t="s">
        <v>438</v>
      </c>
      <c r="L90" s="394">
        <v>641053</v>
      </c>
      <c r="M90" s="1339"/>
      <c r="N90" s="408">
        <v>42063</v>
      </c>
    </row>
    <row r="91" spans="1:14" ht="13.5" customHeight="1">
      <c r="A91" s="1349"/>
      <c r="B91" s="1350"/>
      <c r="C91" s="1350"/>
      <c r="D91" s="1350"/>
      <c r="E91" s="381"/>
      <c r="F91" s="259">
        <v>720620</v>
      </c>
      <c r="G91" s="380">
        <v>0</v>
      </c>
      <c r="H91" s="385">
        <v>41698</v>
      </c>
      <c r="I91" s="385" t="e">
        <f>#N/A</f>
        <v>#N/A</v>
      </c>
      <c r="J91" s="87" t="e">
        <f>#N/A</f>
        <v>#N/A</v>
      </c>
      <c r="K91" s="329" t="s">
        <v>439</v>
      </c>
      <c r="L91" s="394">
        <v>720620</v>
      </c>
      <c r="M91" s="1339"/>
      <c r="N91" s="408">
        <v>42063</v>
      </c>
    </row>
    <row r="92" spans="1:14" ht="13.5" customHeight="1">
      <c r="A92" s="1349"/>
      <c r="B92" s="1350"/>
      <c r="C92" s="1350"/>
      <c r="D92" s="1350"/>
      <c r="E92" s="381"/>
      <c r="F92" s="259">
        <v>720620</v>
      </c>
      <c r="G92" s="380">
        <v>0</v>
      </c>
      <c r="H92" s="385">
        <v>41728</v>
      </c>
      <c r="I92" s="385" t="e">
        <f>#N/A</f>
        <v>#N/A</v>
      </c>
      <c r="J92" s="87" t="e">
        <f>#N/A</f>
        <v>#N/A</v>
      </c>
      <c r="K92" s="329" t="s">
        <v>440</v>
      </c>
      <c r="L92" s="394">
        <v>720620</v>
      </c>
      <c r="M92" s="1339"/>
      <c r="N92" s="408">
        <v>42063</v>
      </c>
    </row>
    <row r="93" spans="1:14" ht="13.5" customHeight="1">
      <c r="A93" s="1349"/>
      <c r="B93" s="1350"/>
      <c r="C93" s="1350"/>
      <c r="D93" s="1350"/>
      <c r="E93" s="381"/>
      <c r="F93" s="259">
        <v>720620</v>
      </c>
      <c r="G93" s="380">
        <v>0</v>
      </c>
      <c r="H93" s="385">
        <v>41759</v>
      </c>
      <c r="I93" s="385" t="e">
        <f>#N/A</f>
        <v>#N/A</v>
      </c>
      <c r="J93" s="87" t="e">
        <f>#N/A</f>
        <v>#N/A</v>
      </c>
      <c r="K93" s="329" t="s">
        <v>441</v>
      </c>
      <c r="L93" s="394">
        <v>720620</v>
      </c>
      <c r="M93" s="1339"/>
      <c r="N93" s="408">
        <v>42063</v>
      </c>
    </row>
    <row r="94" spans="1:14" ht="13.5" customHeight="1">
      <c r="A94" s="1349"/>
      <c r="B94" s="1350"/>
      <c r="C94" s="1350"/>
      <c r="D94" s="1350"/>
      <c r="E94" s="381"/>
      <c r="F94" s="259">
        <v>720620</v>
      </c>
      <c r="G94" s="380">
        <v>0</v>
      </c>
      <c r="H94" s="385">
        <v>41789</v>
      </c>
      <c r="I94" s="385" t="e">
        <f>#N/A</f>
        <v>#N/A</v>
      </c>
      <c r="J94" s="87" t="e">
        <f>#N/A</f>
        <v>#N/A</v>
      </c>
      <c r="K94" s="329" t="s">
        <v>442</v>
      </c>
      <c r="L94" s="394">
        <v>720620</v>
      </c>
      <c r="M94" s="1339"/>
      <c r="N94" s="408">
        <v>42063</v>
      </c>
    </row>
    <row r="95" spans="1:14" ht="13.5" customHeight="1">
      <c r="A95" s="1349"/>
      <c r="B95" s="1350"/>
      <c r="C95" s="1350"/>
      <c r="D95" s="1350"/>
      <c r="E95" s="381"/>
      <c r="F95" s="259">
        <v>772980</v>
      </c>
      <c r="G95" s="380">
        <v>0</v>
      </c>
      <c r="H95" s="385">
        <v>41820</v>
      </c>
      <c r="I95" s="385" t="e">
        <f>#N/A</f>
        <v>#N/A</v>
      </c>
      <c r="J95" s="87" t="e">
        <f>#N/A</f>
        <v>#N/A</v>
      </c>
      <c r="K95" s="329" t="s">
        <v>443</v>
      </c>
      <c r="L95" s="394">
        <v>772980</v>
      </c>
      <c r="M95" s="1339"/>
      <c r="N95" s="408">
        <v>42063</v>
      </c>
    </row>
    <row r="96" spans="1:14" ht="13.5" customHeight="1">
      <c r="A96" s="1342"/>
      <c r="B96" s="1344"/>
      <c r="C96" s="1344"/>
      <c r="D96" s="1344"/>
      <c r="E96" s="381"/>
      <c r="F96" s="259">
        <v>980044</v>
      </c>
      <c r="G96" s="380">
        <v>0</v>
      </c>
      <c r="H96" s="385">
        <v>41850</v>
      </c>
      <c r="I96" s="385" t="e">
        <f>#N/A</f>
        <v>#N/A</v>
      </c>
      <c r="J96" s="87" t="e">
        <f>#N/A</f>
        <v>#N/A</v>
      </c>
      <c r="K96" s="329" t="s">
        <v>444</v>
      </c>
      <c r="L96" s="394">
        <v>980044</v>
      </c>
      <c r="M96" s="1340"/>
      <c r="N96" s="408">
        <v>42063</v>
      </c>
    </row>
    <row r="97" spans="1:14" ht="13.5" customHeight="1">
      <c r="A97" s="1341">
        <v>10</v>
      </c>
      <c r="B97" s="1343">
        <v>800144331</v>
      </c>
      <c r="C97" s="1343" t="s">
        <v>445</v>
      </c>
      <c r="D97" s="1343"/>
      <c r="E97" s="381"/>
      <c r="F97" s="259">
        <v>1196253</v>
      </c>
      <c r="G97" s="380">
        <v>0</v>
      </c>
      <c r="H97" s="385">
        <v>41638</v>
      </c>
      <c r="I97" s="385" t="e">
        <f>#N/A</f>
        <v>#N/A</v>
      </c>
      <c r="J97" s="87" t="e">
        <f>#N/A</f>
        <v>#N/A</v>
      </c>
      <c r="K97" s="329" t="s">
        <v>446</v>
      </c>
      <c r="L97" s="394">
        <v>1196253</v>
      </c>
      <c r="M97" s="1338">
        <f>SUM(L97:L104)</f>
        <v>9351951</v>
      </c>
      <c r="N97" s="408">
        <v>42063</v>
      </c>
    </row>
    <row r="98" spans="1:14" ht="13.5" customHeight="1">
      <c r="A98" s="1349"/>
      <c r="B98" s="1350"/>
      <c r="C98" s="1350"/>
      <c r="D98" s="1350"/>
      <c r="E98" s="381"/>
      <c r="F98" s="259">
        <v>1002063</v>
      </c>
      <c r="G98" s="380">
        <v>0</v>
      </c>
      <c r="H98" s="385">
        <v>41669</v>
      </c>
      <c r="I98" s="385" t="e">
        <f>#N/A</f>
        <v>#N/A</v>
      </c>
      <c r="J98" s="87" t="e">
        <f>#N/A</f>
        <v>#N/A</v>
      </c>
      <c r="K98" s="329" t="s">
        <v>447</v>
      </c>
      <c r="L98" s="394">
        <v>1002063</v>
      </c>
      <c r="M98" s="1339"/>
      <c r="N98" s="408">
        <v>42063</v>
      </c>
    </row>
    <row r="99" spans="1:14" ht="13.5" customHeight="1">
      <c r="A99" s="1349"/>
      <c r="B99" s="1350"/>
      <c r="C99" s="1350"/>
      <c r="D99" s="1350"/>
      <c r="E99" s="381"/>
      <c r="F99" s="259">
        <v>1144153</v>
      </c>
      <c r="G99" s="380">
        <v>0</v>
      </c>
      <c r="H99" s="385">
        <v>41698</v>
      </c>
      <c r="I99" s="385" t="e">
        <f>#N/A</f>
        <v>#N/A</v>
      </c>
      <c r="J99" s="87" t="e">
        <f>#N/A</f>
        <v>#N/A</v>
      </c>
      <c r="K99" s="329" t="s">
        <v>448</v>
      </c>
      <c r="L99" s="394">
        <v>1144153</v>
      </c>
      <c r="M99" s="1339"/>
      <c r="N99" s="408">
        <v>42063</v>
      </c>
    </row>
    <row r="100" spans="1:14" ht="13.5" customHeight="1">
      <c r="A100" s="1349"/>
      <c r="B100" s="1350"/>
      <c r="C100" s="1350"/>
      <c r="D100" s="1350"/>
      <c r="E100" s="381"/>
      <c r="F100" s="259">
        <v>1144153</v>
      </c>
      <c r="G100" s="380">
        <v>0</v>
      </c>
      <c r="H100" s="385">
        <v>41728</v>
      </c>
      <c r="I100" s="385" t="e">
        <f>#N/A</f>
        <v>#N/A</v>
      </c>
      <c r="J100" s="87" t="e">
        <f>#N/A</f>
        <v>#N/A</v>
      </c>
      <c r="K100" s="329" t="s">
        <v>449</v>
      </c>
      <c r="L100" s="394">
        <v>1144153</v>
      </c>
      <c r="M100" s="1339"/>
      <c r="N100" s="408">
        <v>42063</v>
      </c>
    </row>
    <row r="101" spans="1:14" ht="13.5" customHeight="1">
      <c r="A101" s="1349"/>
      <c r="B101" s="1350"/>
      <c r="C101" s="1350"/>
      <c r="D101" s="1350"/>
      <c r="E101" s="381"/>
      <c r="F101" s="259">
        <v>1144153</v>
      </c>
      <c r="G101" s="380">
        <v>0</v>
      </c>
      <c r="H101" s="385">
        <v>41759</v>
      </c>
      <c r="I101" s="385" t="e">
        <f>#N/A</f>
        <v>#N/A</v>
      </c>
      <c r="J101" s="87" t="e">
        <f>#N/A</f>
        <v>#N/A</v>
      </c>
      <c r="K101" s="329" t="s">
        <v>450</v>
      </c>
      <c r="L101" s="394">
        <v>1144153</v>
      </c>
      <c r="M101" s="1339"/>
      <c r="N101" s="408">
        <v>42063</v>
      </c>
    </row>
    <row r="102" spans="1:14" ht="13.5" customHeight="1">
      <c r="A102" s="1349"/>
      <c r="B102" s="1350"/>
      <c r="C102" s="1350"/>
      <c r="D102" s="1350"/>
      <c r="E102" s="381"/>
      <c r="F102" s="259">
        <v>1144153</v>
      </c>
      <c r="G102" s="380">
        <v>0</v>
      </c>
      <c r="H102" s="385">
        <v>41789</v>
      </c>
      <c r="I102" s="385" t="e">
        <f>#N/A</f>
        <v>#N/A</v>
      </c>
      <c r="J102" s="87" t="e">
        <f>#N/A</f>
        <v>#N/A</v>
      </c>
      <c r="K102" s="329" t="s">
        <v>451</v>
      </c>
      <c r="L102" s="394">
        <v>1144153</v>
      </c>
      <c r="M102" s="1339"/>
      <c r="N102" s="408">
        <v>42063</v>
      </c>
    </row>
    <row r="103" spans="1:14" ht="13.5" customHeight="1">
      <c r="A103" s="1349"/>
      <c r="B103" s="1350"/>
      <c r="C103" s="1350"/>
      <c r="D103" s="1350"/>
      <c r="E103" s="381"/>
      <c r="F103" s="259">
        <v>1045593</v>
      </c>
      <c r="G103" s="380">
        <v>0</v>
      </c>
      <c r="H103" s="385">
        <v>41820</v>
      </c>
      <c r="I103" s="385" t="e">
        <f>#N/A</f>
        <v>#N/A</v>
      </c>
      <c r="J103" s="87" t="e">
        <f>#N/A</f>
        <v>#N/A</v>
      </c>
      <c r="K103" s="329" t="s">
        <v>452</v>
      </c>
      <c r="L103" s="394">
        <v>1045593</v>
      </c>
      <c r="M103" s="1339"/>
      <c r="N103" s="408">
        <v>42063</v>
      </c>
    </row>
    <row r="104" spans="1:14" ht="13.5" customHeight="1">
      <c r="A104" s="1342"/>
      <c r="B104" s="1344"/>
      <c r="C104" s="1344"/>
      <c r="D104" s="1344"/>
      <c r="E104" s="381"/>
      <c r="F104" s="259">
        <v>1531430</v>
      </c>
      <c r="G104" s="380">
        <v>0</v>
      </c>
      <c r="H104" s="385">
        <v>41850</v>
      </c>
      <c r="I104" s="385" t="e">
        <f>#N/A</f>
        <v>#N/A</v>
      </c>
      <c r="J104" s="87" t="e">
        <f>#N/A</f>
        <v>#N/A</v>
      </c>
      <c r="K104" s="329" t="s">
        <v>453</v>
      </c>
      <c r="L104" s="394">
        <v>1531430</v>
      </c>
      <c r="M104" s="1340"/>
      <c r="N104" s="408">
        <v>42063</v>
      </c>
    </row>
    <row r="105" spans="1:14" ht="13.5" customHeight="1">
      <c r="A105" s="412">
        <v>11</v>
      </c>
      <c r="B105" s="283">
        <v>800220739</v>
      </c>
      <c r="C105" s="283" t="s">
        <v>454</v>
      </c>
      <c r="D105" s="283"/>
      <c r="E105" s="381"/>
      <c r="F105" s="259">
        <v>204013</v>
      </c>
      <c r="G105" s="380">
        <v>0</v>
      </c>
      <c r="H105" s="385">
        <v>41243</v>
      </c>
      <c r="I105" s="385" t="e">
        <f>#N/A</f>
        <v>#N/A</v>
      </c>
      <c r="J105" s="87" t="e">
        <f>#N/A</f>
        <v>#N/A</v>
      </c>
      <c r="K105" s="329" t="s">
        <v>455</v>
      </c>
      <c r="L105" s="394">
        <v>204013</v>
      </c>
      <c r="M105" s="393">
        <f>+L105</f>
        <v>204013</v>
      </c>
      <c r="N105" s="408">
        <v>42063</v>
      </c>
    </row>
    <row r="106" spans="1:14" ht="13.5" customHeight="1">
      <c r="A106" s="1341">
        <v>12</v>
      </c>
      <c r="B106" s="1343">
        <v>800231967</v>
      </c>
      <c r="C106" s="1343" t="s">
        <v>456</v>
      </c>
      <c r="D106" s="1343"/>
      <c r="E106" s="381"/>
      <c r="F106" s="259">
        <v>136008</v>
      </c>
      <c r="G106" s="380">
        <v>0</v>
      </c>
      <c r="H106" s="385">
        <v>41243</v>
      </c>
      <c r="I106" s="385" t="e">
        <f>#N/A</f>
        <v>#N/A</v>
      </c>
      <c r="J106" s="87" t="e">
        <f>#N/A</f>
        <v>#N/A</v>
      </c>
      <c r="K106" s="329" t="s">
        <v>455</v>
      </c>
      <c r="L106" s="394">
        <v>136008</v>
      </c>
      <c r="M106" s="1338">
        <f>SUM(L106:L114)</f>
        <v>924384</v>
      </c>
      <c r="N106" s="408">
        <v>42063</v>
      </c>
    </row>
    <row r="107" spans="1:14" ht="13.5" customHeight="1">
      <c r="A107" s="1349"/>
      <c r="B107" s="1350"/>
      <c r="C107" s="1350"/>
      <c r="D107" s="1350"/>
      <c r="E107" s="381"/>
      <c r="F107" s="259">
        <v>75457</v>
      </c>
      <c r="G107" s="380">
        <v>0</v>
      </c>
      <c r="H107" s="385">
        <v>41638</v>
      </c>
      <c r="I107" s="385" t="e">
        <f>#N/A</f>
        <v>#N/A</v>
      </c>
      <c r="J107" s="87" t="e">
        <f>#N/A</f>
        <v>#N/A</v>
      </c>
      <c r="K107" s="329" t="s">
        <v>446</v>
      </c>
      <c r="L107" s="394">
        <v>75457</v>
      </c>
      <c r="M107" s="1339"/>
      <c r="N107" s="408">
        <v>42063</v>
      </c>
    </row>
    <row r="108" spans="1:14" ht="13.5" customHeight="1">
      <c r="A108" s="1349"/>
      <c r="B108" s="1350"/>
      <c r="C108" s="1350"/>
      <c r="D108" s="1350"/>
      <c r="E108" s="381"/>
      <c r="F108" s="259">
        <v>72278</v>
      </c>
      <c r="G108" s="380">
        <v>0</v>
      </c>
      <c r="H108" s="385">
        <v>41669</v>
      </c>
      <c r="I108" s="385" t="e">
        <f>#N/A</f>
        <v>#N/A</v>
      </c>
      <c r="J108" s="87" t="e">
        <f>#N/A</f>
        <v>#N/A</v>
      </c>
      <c r="K108" s="329" t="s">
        <v>447</v>
      </c>
      <c r="L108" s="394">
        <v>72278</v>
      </c>
      <c r="M108" s="1339"/>
      <c r="N108" s="408">
        <v>42063</v>
      </c>
    </row>
    <row r="109" spans="1:14" ht="13.5" customHeight="1">
      <c r="A109" s="1349"/>
      <c r="B109" s="1350"/>
      <c r="C109" s="1350"/>
      <c r="D109" s="1350"/>
      <c r="E109" s="381"/>
      <c r="F109" s="259">
        <v>98561</v>
      </c>
      <c r="G109" s="380">
        <v>0</v>
      </c>
      <c r="H109" s="385">
        <v>41698</v>
      </c>
      <c r="I109" s="385" t="e">
        <f>#N/A</f>
        <v>#N/A</v>
      </c>
      <c r="J109" s="87" t="e">
        <f>#N/A</f>
        <v>#N/A</v>
      </c>
      <c r="K109" s="329" t="s">
        <v>448</v>
      </c>
      <c r="L109" s="394">
        <v>98561</v>
      </c>
      <c r="M109" s="1339"/>
      <c r="N109" s="408">
        <v>42063</v>
      </c>
    </row>
    <row r="110" spans="1:14" ht="13.5" customHeight="1">
      <c r="A110" s="1349"/>
      <c r="B110" s="1350"/>
      <c r="C110" s="1350"/>
      <c r="D110" s="1350"/>
      <c r="E110" s="381"/>
      <c r="F110" s="259">
        <v>98560</v>
      </c>
      <c r="G110" s="380">
        <v>0</v>
      </c>
      <c r="H110" s="385">
        <v>41728</v>
      </c>
      <c r="I110" s="385" t="e">
        <f>#N/A</f>
        <v>#N/A</v>
      </c>
      <c r="J110" s="87" t="e">
        <f>#N/A</f>
        <v>#N/A</v>
      </c>
      <c r="K110" s="329" t="s">
        <v>449</v>
      </c>
      <c r="L110" s="394">
        <v>98560</v>
      </c>
      <c r="M110" s="1339"/>
      <c r="N110" s="408">
        <v>42063</v>
      </c>
    </row>
    <row r="111" spans="1:14" ht="13.5" customHeight="1">
      <c r="A111" s="1349"/>
      <c r="B111" s="1350"/>
      <c r="C111" s="1350"/>
      <c r="D111" s="1350"/>
      <c r="E111" s="381"/>
      <c r="F111" s="259">
        <v>98560</v>
      </c>
      <c r="G111" s="380">
        <v>0</v>
      </c>
      <c r="H111" s="385">
        <v>41759</v>
      </c>
      <c r="I111" s="385" t="e">
        <f>#N/A</f>
        <v>#N/A</v>
      </c>
      <c r="J111" s="87" t="e">
        <f>#N/A</f>
        <v>#N/A</v>
      </c>
      <c r="K111" s="329" t="s">
        <v>450</v>
      </c>
      <c r="L111" s="394">
        <v>98560</v>
      </c>
      <c r="M111" s="1339"/>
      <c r="N111" s="408">
        <v>42063</v>
      </c>
    </row>
    <row r="112" spans="1:14" ht="13.5" customHeight="1">
      <c r="A112" s="1349"/>
      <c r="B112" s="1350"/>
      <c r="C112" s="1350"/>
      <c r="D112" s="1350"/>
      <c r="E112" s="381"/>
      <c r="F112" s="259">
        <v>98560</v>
      </c>
      <c r="G112" s="380">
        <v>0</v>
      </c>
      <c r="H112" s="385">
        <v>41789</v>
      </c>
      <c r="I112" s="385" t="e">
        <f>#N/A</f>
        <v>#N/A</v>
      </c>
      <c r="J112" s="87" t="e">
        <f>#N/A</f>
        <v>#N/A</v>
      </c>
      <c r="K112" s="329" t="s">
        <v>451</v>
      </c>
      <c r="L112" s="394">
        <v>98560</v>
      </c>
      <c r="M112" s="1339"/>
      <c r="N112" s="408">
        <v>42063</v>
      </c>
    </row>
    <row r="113" spans="1:14" ht="13.5" customHeight="1">
      <c r="A113" s="1349"/>
      <c r="B113" s="1350"/>
      <c r="C113" s="1350"/>
      <c r="D113" s="1350"/>
      <c r="E113" s="381"/>
      <c r="F113" s="259">
        <v>98560</v>
      </c>
      <c r="G113" s="380">
        <v>0</v>
      </c>
      <c r="H113" s="385">
        <v>41820</v>
      </c>
      <c r="I113" s="385" t="e">
        <f>#N/A</f>
        <v>#N/A</v>
      </c>
      <c r="J113" s="87" t="e">
        <f>#N/A</f>
        <v>#N/A</v>
      </c>
      <c r="K113" s="329" t="s">
        <v>452</v>
      </c>
      <c r="L113" s="394">
        <v>98560</v>
      </c>
      <c r="M113" s="1339"/>
      <c r="N113" s="408">
        <v>42063</v>
      </c>
    </row>
    <row r="114" spans="1:14" ht="13.5" customHeight="1">
      <c r="A114" s="1342"/>
      <c r="B114" s="1344"/>
      <c r="C114" s="1344"/>
      <c r="D114" s="1344"/>
      <c r="E114" s="381"/>
      <c r="F114" s="259">
        <v>147840</v>
      </c>
      <c r="G114" s="380">
        <v>0</v>
      </c>
      <c r="H114" s="385">
        <v>41850</v>
      </c>
      <c r="I114" s="385" t="e">
        <f>#N/A</f>
        <v>#N/A</v>
      </c>
      <c r="J114" s="87" t="e">
        <f>#N/A</f>
        <v>#N/A</v>
      </c>
      <c r="K114" s="329" t="s">
        <v>453</v>
      </c>
      <c r="L114" s="394">
        <v>147840</v>
      </c>
      <c r="M114" s="1340"/>
      <c r="N114" s="408">
        <v>42063</v>
      </c>
    </row>
    <row r="115" spans="1:14" ht="13.5" customHeight="1">
      <c r="A115" s="1341">
        <v>13</v>
      </c>
      <c r="B115" s="1343">
        <v>800250119</v>
      </c>
      <c r="C115" s="1343" t="s">
        <v>457</v>
      </c>
      <c r="D115" s="1343"/>
      <c r="E115" s="381"/>
      <c r="F115" s="259">
        <v>53900</v>
      </c>
      <c r="G115" s="380">
        <v>0</v>
      </c>
      <c r="H115" s="385">
        <v>41669</v>
      </c>
      <c r="I115" s="385" t="e">
        <f>#N/A</f>
        <v>#N/A</v>
      </c>
      <c r="J115" s="87" t="e">
        <f>#N/A</f>
        <v>#N/A</v>
      </c>
      <c r="K115" s="329" t="s">
        <v>438</v>
      </c>
      <c r="L115" s="394">
        <v>53900</v>
      </c>
      <c r="M115" s="1338">
        <f>SUM(L115:L121)</f>
        <v>421242</v>
      </c>
      <c r="N115" s="408">
        <v>42063</v>
      </c>
    </row>
    <row r="116" spans="1:14" ht="13.5" customHeight="1">
      <c r="A116" s="1349"/>
      <c r="B116" s="1350"/>
      <c r="C116" s="1350"/>
      <c r="D116" s="1350"/>
      <c r="E116" s="381"/>
      <c r="F116" s="259">
        <v>77000</v>
      </c>
      <c r="G116" s="380">
        <v>0</v>
      </c>
      <c r="H116" s="385">
        <v>41698</v>
      </c>
      <c r="I116" s="385" t="e">
        <f>#N/A</f>
        <v>#N/A</v>
      </c>
      <c r="J116" s="87" t="e">
        <f>#N/A</f>
        <v>#N/A</v>
      </c>
      <c r="K116" s="329" t="s">
        <v>439</v>
      </c>
      <c r="L116" s="394">
        <v>77000</v>
      </c>
      <c r="M116" s="1339"/>
      <c r="N116" s="408">
        <v>42063</v>
      </c>
    </row>
    <row r="117" spans="1:14" ht="13.5" customHeight="1">
      <c r="A117" s="1349"/>
      <c r="B117" s="1350"/>
      <c r="C117" s="1350"/>
      <c r="D117" s="1350"/>
      <c r="E117" s="381"/>
      <c r="F117" s="259">
        <v>77000</v>
      </c>
      <c r="G117" s="380">
        <v>0</v>
      </c>
      <c r="H117" s="385">
        <v>41728</v>
      </c>
      <c r="I117" s="385" t="e">
        <f>#N/A</f>
        <v>#N/A</v>
      </c>
      <c r="J117" s="87" t="e">
        <f>#N/A</f>
        <v>#N/A</v>
      </c>
      <c r="K117" s="329" t="s">
        <v>440</v>
      </c>
      <c r="L117" s="394">
        <v>77000</v>
      </c>
      <c r="M117" s="1339"/>
      <c r="N117" s="408">
        <v>42063</v>
      </c>
    </row>
    <row r="118" spans="1:14" ht="13.5" customHeight="1">
      <c r="A118" s="1349"/>
      <c r="B118" s="1350"/>
      <c r="C118" s="1350"/>
      <c r="D118" s="1350"/>
      <c r="E118" s="381"/>
      <c r="F118" s="259">
        <v>77000</v>
      </c>
      <c r="G118" s="380">
        <v>0</v>
      </c>
      <c r="H118" s="385">
        <v>41759</v>
      </c>
      <c r="I118" s="385" t="e">
        <f>#N/A</f>
        <v>#N/A</v>
      </c>
      <c r="J118" s="87" t="e">
        <f>#N/A</f>
        <v>#N/A</v>
      </c>
      <c r="K118" s="329" t="s">
        <v>441</v>
      </c>
      <c r="L118" s="394">
        <v>77000</v>
      </c>
      <c r="M118" s="1339"/>
      <c r="N118" s="408">
        <v>42063</v>
      </c>
    </row>
    <row r="119" spans="1:14" ht="13.5" customHeight="1">
      <c r="A119" s="1349"/>
      <c r="B119" s="1350"/>
      <c r="C119" s="1350"/>
      <c r="D119" s="1350"/>
      <c r="E119" s="381"/>
      <c r="F119" s="259">
        <v>52360</v>
      </c>
      <c r="G119" s="380">
        <v>0</v>
      </c>
      <c r="H119" s="385">
        <v>41789</v>
      </c>
      <c r="I119" s="385" t="e">
        <f>#N/A</f>
        <v>#N/A</v>
      </c>
      <c r="J119" s="87" t="e">
        <f>#N/A</f>
        <v>#N/A</v>
      </c>
      <c r="K119" s="329" t="s">
        <v>442</v>
      </c>
      <c r="L119" s="394">
        <v>52360</v>
      </c>
      <c r="M119" s="1339"/>
      <c r="N119" s="408">
        <v>42063</v>
      </c>
    </row>
    <row r="120" spans="1:14" ht="13.5" customHeight="1">
      <c r="A120" s="1349"/>
      <c r="B120" s="1350"/>
      <c r="C120" s="1350"/>
      <c r="D120" s="1350"/>
      <c r="E120" s="381"/>
      <c r="F120" s="259">
        <v>77000</v>
      </c>
      <c r="G120" s="380">
        <v>0</v>
      </c>
      <c r="H120" s="385">
        <v>41820</v>
      </c>
      <c r="I120" s="385" t="e">
        <f>#N/A</f>
        <v>#N/A</v>
      </c>
      <c r="J120" s="87" t="e">
        <f>#N/A</f>
        <v>#N/A</v>
      </c>
      <c r="K120" s="329" t="s">
        <v>443</v>
      </c>
      <c r="L120" s="394">
        <v>77000</v>
      </c>
      <c r="M120" s="1339"/>
      <c r="N120" s="408">
        <v>42063</v>
      </c>
    </row>
    <row r="121" spans="1:14" ht="13.5" customHeight="1">
      <c r="A121" s="1342"/>
      <c r="B121" s="1344"/>
      <c r="C121" s="1344"/>
      <c r="D121" s="1344"/>
      <c r="E121" s="381"/>
      <c r="F121" s="259">
        <v>6982</v>
      </c>
      <c r="G121" s="380">
        <v>0</v>
      </c>
      <c r="H121" s="385">
        <v>41850</v>
      </c>
      <c r="I121" s="385" t="e">
        <f>#N/A</f>
        <v>#N/A</v>
      </c>
      <c r="J121" s="87" t="e">
        <f>#N/A</f>
        <v>#N/A</v>
      </c>
      <c r="K121" s="329" t="s">
        <v>444</v>
      </c>
      <c r="L121" s="394">
        <v>6982</v>
      </c>
      <c r="M121" s="1340"/>
      <c r="N121" s="408">
        <v>42063</v>
      </c>
    </row>
    <row r="122" spans="1:14" ht="13.5" customHeight="1">
      <c r="A122" s="1341">
        <v>14</v>
      </c>
      <c r="B122" s="1343">
        <v>830003564</v>
      </c>
      <c r="C122" s="1343" t="s">
        <v>458</v>
      </c>
      <c r="D122" s="1343"/>
      <c r="E122" s="381"/>
      <c r="F122" s="259">
        <v>267731</v>
      </c>
      <c r="G122" s="380">
        <v>0</v>
      </c>
      <c r="H122" s="385">
        <v>41638</v>
      </c>
      <c r="I122" s="385" t="e">
        <f>#N/A</f>
        <v>#N/A</v>
      </c>
      <c r="J122" s="87" t="e">
        <f>#N/A</f>
        <v>#N/A</v>
      </c>
      <c r="K122" s="329" t="s">
        <v>437</v>
      </c>
      <c r="L122" s="394">
        <v>267731</v>
      </c>
      <c r="M122" s="1338">
        <f>SUM(L122:L129)</f>
        <v>1012065</v>
      </c>
      <c r="N122" s="408">
        <v>42063</v>
      </c>
    </row>
    <row r="123" spans="1:14" ht="13.5" customHeight="1">
      <c r="A123" s="1349"/>
      <c r="B123" s="1350"/>
      <c r="C123" s="1350"/>
      <c r="D123" s="1350"/>
      <c r="E123" s="381"/>
      <c r="F123" s="259">
        <v>75974</v>
      </c>
      <c r="G123" s="380">
        <v>0</v>
      </c>
      <c r="H123" s="385">
        <v>41669</v>
      </c>
      <c r="I123" s="385" t="e">
        <f>#N/A</f>
        <v>#N/A</v>
      </c>
      <c r="J123" s="87" t="e">
        <f>#N/A</f>
        <v>#N/A</v>
      </c>
      <c r="K123" s="329" t="s">
        <v>438</v>
      </c>
      <c r="L123" s="394">
        <v>75974</v>
      </c>
      <c r="M123" s="1339"/>
      <c r="N123" s="408">
        <v>42063</v>
      </c>
    </row>
    <row r="124" spans="1:14" ht="13.5" customHeight="1">
      <c r="A124" s="1349"/>
      <c r="B124" s="1350"/>
      <c r="C124" s="1350"/>
      <c r="D124" s="1350"/>
      <c r="E124" s="381"/>
      <c r="F124" s="259">
        <v>101640</v>
      </c>
      <c r="G124" s="380">
        <v>0</v>
      </c>
      <c r="H124" s="385">
        <v>41698</v>
      </c>
      <c r="I124" s="385" t="e">
        <f>#N/A</f>
        <v>#N/A</v>
      </c>
      <c r="J124" s="87" t="e">
        <f>#N/A</f>
        <v>#N/A</v>
      </c>
      <c r="K124" s="329" t="s">
        <v>439</v>
      </c>
      <c r="L124" s="394">
        <v>101640</v>
      </c>
      <c r="M124" s="1339"/>
      <c r="N124" s="408">
        <v>42063</v>
      </c>
    </row>
    <row r="125" spans="1:14" ht="13.5" customHeight="1">
      <c r="A125" s="1349"/>
      <c r="B125" s="1350"/>
      <c r="C125" s="1350"/>
      <c r="D125" s="1350"/>
      <c r="E125" s="381"/>
      <c r="F125" s="259">
        <v>101640</v>
      </c>
      <c r="G125" s="380">
        <v>0</v>
      </c>
      <c r="H125" s="385">
        <v>41728</v>
      </c>
      <c r="I125" s="385" t="e">
        <f>#N/A</f>
        <v>#N/A</v>
      </c>
      <c r="J125" s="87" t="e">
        <f>#N/A</f>
        <v>#N/A</v>
      </c>
      <c r="K125" s="329" t="s">
        <v>440</v>
      </c>
      <c r="L125" s="394">
        <v>101640</v>
      </c>
      <c r="M125" s="1339"/>
      <c r="N125" s="408">
        <v>42063</v>
      </c>
    </row>
    <row r="126" spans="1:14" ht="13.5" customHeight="1">
      <c r="A126" s="1349"/>
      <c r="B126" s="1350"/>
      <c r="C126" s="1350"/>
      <c r="D126" s="1350"/>
      <c r="E126" s="381"/>
      <c r="F126" s="259">
        <v>101640</v>
      </c>
      <c r="G126" s="380">
        <v>0</v>
      </c>
      <c r="H126" s="385">
        <v>41759</v>
      </c>
      <c r="I126" s="385" t="e">
        <f>#N/A</f>
        <v>#N/A</v>
      </c>
      <c r="J126" s="87" t="e">
        <f>#N/A</f>
        <v>#N/A</v>
      </c>
      <c r="K126" s="329" t="s">
        <v>441</v>
      </c>
      <c r="L126" s="394">
        <v>101640</v>
      </c>
      <c r="M126" s="1339"/>
      <c r="N126" s="408">
        <v>42063</v>
      </c>
    </row>
    <row r="127" spans="1:14" ht="13.5" customHeight="1">
      <c r="A127" s="1349"/>
      <c r="B127" s="1350"/>
      <c r="C127" s="1350"/>
      <c r="D127" s="1350"/>
      <c r="E127" s="381"/>
      <c r="F127" s="259">
        <v>77000</v>
      </c>
      <c r="G127" s="380">
        <v>0</v>
      </c>
      <c r="H127" s="385">
        <v>41789</v>
      </c>
      <c r="I127" s="385" t="e">
        <f>#N/A</f>
        <v>#N/A</v>
      </c>
      <c r="J127" s="87" t="e">
        <f>#N/A</f>
        <v>#N/A</v>
      </c>
      <c r="K127" s="329" t="s">
        <v>442</v>
      </c>
      <c r="L127" s="394">
        <v>77000</v>
      </c>
      <c r="M127" s="1339"/>
      <c r="N127" s="408">
        <v>42063</v>
      </c>
    </row>
    <row r="128" spans="1:14" ht="13.5" customHeight="1">
      <c r="A128" s="1349"/>
      <c r="B128" s="1350"/>
      <c r="C128" s="1350"/>
      <c r="D128" s="1350"/>
      <c r="E128" s="381"/>
      <c r="F128" s="259">
        <v>129360</v>
      </c>
      <c r="G128" s="380">
        <v>0</v>
      </c>
      <c r="H128" s="385">
        <v>41820</v>
      </c>
      <c r="I128" s="385" t="e">
        <f>#N/A</f>
        <v>#N/A</v>
      </c>
      <c r="J128" s="87" t="e">
        <f>#N/A</f>
        <v>#N/A</v>
      </c>
      <c r="K128" s="329" t="s">
        <v>443</v>
      </c>
      <c r="L128" s="394">
        <v>129360</v>
      </c>
      <c r="M128" s="1339"/>
      <c r="N128" s="408">
        <v>42063</v>
      </c>
    </row>
    <row r="129" spans="1:14" ht="13.5" customHeight="1">
      <c r="A129" s="1342"/>
      <c r="B129" s="1344"/>
      <c r="C129" s="1344"/>
      <c r="D129" s="1344"/>
      <c r="E129" s="381"/>
      <c r="F129" s="259">
        <v>157080</v>
      </c>
      <c r="G129" s="380">
        <v>0</v>
      </c>
      <c r="H129" s="385">
        <v>41850</v>
      </c>
      <c r="I129" s="385" t="e">
        <f>#N/A</f>
        <v>#N/A</v>
      </c>
      <c r="J129" s="87" t="e">
        <f>#N/A</f>
        <v>#N/A</v>
      </c>
      <c r="K129" s="329" t="s">
        <v>444</v>
      </c>
      <c r="L129" s="394">
        <v>157080</v>
      </c>
      <c r="M129" s="1340"/>
      <c r="N129" s="408">
        <v>42063</v>
      </c>
    </row>
    <row r="130" spans="1:14" ht="13.5" customHeight="1">
      <c r="A130" s="412">
        <v>15</v>
      </c>
      <c r="B130" s="283">
        <v>830009783</v>
      </c>
      <c r="C130" s="283" t="s">
        <v>459</v>
      </c>
      <c r="D130" s="283"/>
      <c r="E130" s="381"/>
      <c r="F130" s="259">
        <v>89778</v>
      </c>
      <c r="G130" s="380">
        <v>0</v>
      </c>
      <c r="H130" s="385">
        <v>40909</v>
      </c>
      <c r="I130" s="385" t="e">
        <f>#N/A</f>
        <v>#N/A</v>
      </c>
      <c r="J130" s="87" t="e">
        <f>#N/A</f>
        <v>#N/A</v>
      </c>
      <c r="K130" s="329" t="s">
        <v>460</v>
      </c>
      <c r="L130" s="394">
        <v>89778</v>
      </c>
      <c r="M130" s="393">
        <f>+L130</f>
        <v>89778</v>
      </c>
      <c r="N130" s="408">
        <v>42063</v>
      </c>
    </row>
    <row r="131" spans="1:14" ht="13.5" customHeight="1">
      <c r="A131" s="1341">
        <v>16</v>
      </c>
      <c r="B131" s="1343">
        <v>800197268</v>
      </c>
      <c r="C131" s="1368" t="s">
        <v>415</v>
      </c>
      <c r="D131" s="382" t="s">
        <v>377</v>
      </c>
      <c r="E131" s="381"/>
      <c r="F131" s="105">
        <v>2423000</v>
      </c>
      <c r="G131" s="380">
        <v>0</v>
      </c>
      <c r="H131" s="275">
        <v>41517</v>
      </c>
      <c r="I131" s="385" t="e">
        <f>#N/A</f>
        <v>#N/A</v>
      </c>
      <c r="J131" s="87" t="e">
        <f>#N/A</f>
        <v>#N/A</v>
      </c>
      <c r="K131" s="61" t="s">
        <v>419</v>
      </c>
      <c r="L131" s="389">
        <v>2423000</v>
      </c>
      <c r="M131" s="1338">
        <f>SUM(L131:L138)</f>
        <v>17228000</v>
      </c>
      <c r="N131" s="408">
        <v>42063</v>
      </c>
    </row>
    <row r="132" spans="1:14" ht="13.5" customHeight="1">
      <c r="A132" s="1349"/>
      <c r="B132" s="1350"/>
      <c r="C132" s="1369"/>
      <c r="D132" s="385" t="s">
        <v>416</v>
      </c>
      <c r="E132" s="381"/>
      <c r="F132" s="105">
        <v>2391000</v>
      </c>
      <c r="G132" s="380">
        <v>0</v>
      </c>
      <c r="H132" s="275">
        <v>41547</v>
      </c>
      <c r="I132" s="385" t="e">
        <f>#N/A</f>
        <v>#N/A</v>
      </c>
      <c r="J132" s="87" t="e">
        <f>#N/A</f>
        <v>#N/A</v>
      </c>
      <c r="K132" s="61" t="s">
        <v>419</v>
      </c>
      <c r="L132" s="389">
        <v>2391000</v>
      </c>
      <c r="M132" s="1339"/>
      <c r="N132" s="408">
        <v>42063</v>
      </c>
    </row>
    <row r="133" spans="1:14" ht="13.5" customHeight="1">
      <c r="A133" s="1349"/>
      <c r="B133" s="1350"/>
      <c r="C133" s="1369"/>
      <c r="D133" s="385" t="s">
        <v>416</v>
      </c>
      <c r="E133" s="381"/>
      <c r="F133" s="105">
        <v>3303000</v>
      </c>
      <c r="G133" s="380">
        <v>0</v>
      </c>
      <c r="H133" s="275">
        <v>41578</v>
      </c>
      <c r="I133" s="385" t="e">
        <f>#N/A</f>
        <v>#N/A</v>
      </c>
      <c r="J133" s="87" t="e">
        <f>#N/A</f>
        <v>#N/A</v>
      </c>
      <c r="K133" s="61" t="s">
        <v>419</v>
      </c>
      <c r="L133" s="389">
        <v>3303000</v>
      </c>
      <c r="M133" s="1339"/>
      <c r="N133" s="408">
        <v>42063</v>
      </c>
    </row>
    <row r="134" spans="1:14" ht="13.5" customHeight="1">
      <c r="A134" s="1349"/>
      <c r="B134" s="1350"/>
      <c r="C134" s="1369"/>
      <c r="D134" s="385" t="s">
        <v>416</v>
      </c>
      <c r="E134" s="381"/>
      <c r="F134" s="105">
        <v>1909000</v>
      </c>
      <c r="G134" s="380">
        <v>0</v>
      </c>
      <c r="H134" s="275">
        <v>41759</v>
      </c>
      <c r="I134" s="385" t="e">
        <f>#N/A</f>
        <v>#N/A</v>
      </c>
      <c r="J134" s="87" t="e">
        <f>#N/A</f>
        <v>#N/A</v>
      </c>
      <c r="K134" s="61" t="s">
        <v>419</v>
      </c>
      <c r="L134" s="389">
        <v>1909000</v>
      </c>
      <c r="M134" s="1339"/>
      <c r="N134" s="408">
        <v>42063</v>
      </c>
    </row>
    <row r="135" spans="1:14" ht="13.5" customHeight="1">
      <c r="A135" s="1349"/>
      <c r="B135" s="1350"/>
      <c r="C135" s="1369"/>
      <c r="D135" s="385" t="s">
        <v>416</v>
      </c>
      <c r="E135" s="381"/>
      <c r="F135" s="105">
        <v>1511000</v>
      </c>
      <c r="G135" s="380">
        <v>0</v>
      </c>
      <c r="H135" s="275">
        <v>41790</v>
      </c>
      <c r="I135" s="385" t="e">
        <f>#N/A</f>
        <v>#N/A</v>
      </c>
      <c r="J135" s="87" t="e">
        <f>#N/A</f>
        <v>#N/A</v>
      </c>
      <c r="K135" s="61" t="s">
        <v>419</v>
      </c>
      <c r="L135" s="389">
        <v>1511000</v>
      </c>
      <c r="M135" s="1339"/>
      <c r="N135" s="408">
        <v>42063</v>
      </c>
    </row>
    <row r="136" spans="1:14" ht="13.5" customHeight="1">
      <c r="A136" s="1349"/>
      <c r="B136" s="1350"/>
      <c r="C136" s="1369"/>
      <c r="D136" s="385" t="s">
        <v>416</v>
      </c>
      <c r="E136" s="381"/>
      <c r="F136" s="105">
        <v>1385000</v>
      </c>
      <c r="G136" s="380">
        <v>0</v>
      </c>
      <c r="H136" s="275">
        <v>41820</v>
      </c>
      <c r="I136" s="385" t="e">
        <f>#N/A</f>
        <v>#N/A</v>
      </c>
      <c r="J136" s="87" t="e">
        <f>#N/A</f>
        <v>#N/A</v>
      </c>
      <c r="K136" s="61" t="s">
        <v>419</v>
      </c>
      <c r="L136" s="389">
        <v>1385000</v>
      </c>
      <c r="M136" s="1339"/>
      <c r="N136" s="408">
        <v>42063</v>
      </c>
    </row>
    <row r="137" spans="1:14" ht="13.5" customHeight="1">
      <c r="A137" s="1349"/>
      <c r="B137" s="1350"/>
      <c r="C137" s="1369"/>
      <c r="D137" s="385" t="s">
        <v>416</v>
      </c>
      <c r="E137" s="381"/>
      <c r="F137" s="105">
        <v>2152000</v>
      </c>
      <c r="G137" s="380">
        <v>0</v>
      </c>
      <c r="H137" s="275">
        <v>41851</v>
      </c>
      <c r="I137" s="385" t="e">
        <f>#N/A</f>
        <v>#N/A</v>
      </c>
      <c r="J137" s="87" t="e">
        <f>#N/A</f>
        <v>#N/A</v>
      </c>
      <c r="K137" s="61" t="s">
        <v>419</v>
      </c>
      <c r="L137" s="389">
        <v>2152000</v>
      </c>
      <c r="M137" s="1339"/>
      <c r="N137" s="408">
        <v>42063</v>
      </c>
    </row>
    <row r="138" spans="1:14" ht="13.5" customHeight="1">
      <c r="A138" s="1342"/>
      <c r="B138" s="1344"/>
      <c r="C138" s="1370"/>
      <c r="D138" s="385" t="s">
        <v>416</v>
      </c>
      <c r="E138" s="381"/>
      <c r="F138" s="105">
        <v>2154000</v>
      </c>
      <c r="G138" s="380">
        <v>0</v>
      </c>
      <c r="H138" s="275">
        <v>41882</v>
      </c>
      <c r="I138" s="385" t="e">
        <f>#N/A</f>
        <v>#N/A</v>
      </c>
      <c r="J138" s="87" t="e">
        <f>#N/A</f>
        <v>#N/A</v>
      </c>
      <c r="K138" s="61" t="s">
        <v>419</v>
      </c>
      <c r="L138" s="389">
        <f>+F138</f>
        <v>2154000</v>
      </c>
      <c r="M138" s="1340"/>
      <c r="N138" s="408">
        <v>42063</v>
      </c>
    </row>
    <row r="139" spans="1:14" ht="13.5" customHeight="1">
      <c r="A139" s="1371">
        <v>17</v>
      </c>
      <c r="B139" s="1359">
        <v>800197268</v>
      </c>
      <c r="C139" s="1362" t="s">
        <v>373</v>
      </c>
      <c r="D139" s="259" t="s">
        <v>377</v>
      </c>
      <c r="E139" s="381"/>
      <c r="F139" s="105">
        <v>23037000</v>
      </c>
      <c r="G139" s="380">
        <v>0</v>
      </c>
      <c r="H139" s="275">
        <v>40633</v>
      </c>
      <c r="I139" s="385">
        <v>40675</v>
      </c>
      <c r="J139" s="87" t="e">
        <f>#N/A</f>
        <v>#N/A</v>
      </c>
      <c r="K139" s="256" t="s">
        <v>417</v>
      </c>
      <c r="L139" s="389">
        <v>23037000</v>
      </c>
      <c r="M139" s="1365">
        <f>SUM(L139:L157)</f>
        <v>415482000</v>
      </c>
      <c r="N139" s="408">
        <v>42063</v>
      </c>
    </row>
    <row r="140" spans="1:14" ht="13.5" customHeight="1">
      <c r="A140" s="1372"/>
      <c r="B140" s="1360"/>
      <c r="C140" s="1363"/>
      <c r="D140" s="259"/>
      <c r="E140" s="381"/>
      <c r="F140" s="105">
        <v>28907000</v>
      </c>
      <c r="G140" s="380">
        <v>0</v>
      </c>
      <c r="H140" s="275">
        <v>40694</v>
      </c>
      <c r="I140" s="385">
        <v>40858</v>
      </c>
      <c r="J140" s="87" t="e">
        <f>#N/A</f>
        <v>#N/A</v>
      </c>
      <c r="K140" s="256" t="s">
        <v>417</v>
      </c>
      <c r="L140" s="389">
        <v>28907000</v>
      </c>
      <c r="M140" s="1366"/>
      <c r="N140" s="408">
        <v>42063</v>
      </c>
    </row>
    <row r="141" spans="1:14" ht="13.5" customHeight="1">
      <c r="A141" s="1372"/>
      <c r="B141" s="1360"/>
      <c r="C141" s="1363"/>
      <c r="D141" s="259" t="s">
        <v>416</v>
      </c>
      <c r="E141" s="381"/>
      <c r="F141" s="105">
        <v>16434000</v>
      </c>
      <c r="G141" s="380">
        <v>0</v>
      </c>
      <c r="H141" s="275">
        <v>40724</v>
      </c>
      <c r="I141" s="385">
        <v>40920</v>
      </c>
      <c r="J141" s="87" t="e">
        <f>#N/A</f>
        <v>#N/A</v>
      </c>
      <c r="K141" s="256" t="s">
        <v>417</v>
      </c>
      <c r="L141" s="389">
        <v>16434000</v>
      </c>
      <c r="M141" s="1366"/>
      <c r="N141" s="408">
        <v>42063</v>
      </c>
    </row>
    <row r="142" spans="1:14" ht="13.5" customHeight="1">
      <c r="A142" s="1372"/>
      <c r="B142" s="1360"/>
      <c r="C142" s="1363"/>
      <c r="D142" s="259" t="s">
        <v>416</v>
      </c>
      <c r="E142" s="381"/>
      <c r="F142" s="105">
        <v>15574000</v>
      </c>
      <c r="G142" s="380">
        <v>0</v>
      </c>
      <c r="H142" s="275">
        <v>40967</v>
      </c>
      <c r="I142" s="385">
        <v>41040</v>
      </c>
      <c r="J142" s="87" t="e">
        <f>#N/A</f>
        <v>#N/A</v>
      </c>
      <c r="K142" s="256" t="s">
        <v>417</v>
      </c>
      <c r="L142" s="389">
        <v>15574000</v>
      </c>
      <c r="M142" s="1366"/>
      <c r="N142" s="408">
        <v>42063</v>
      </c>
    </row>
    <row r="143" spans="1:14" ht="13.5" customHeight="1">
      <c r="A143" s="1372"/>
      <c r="B143" s="1360"/>
      <c r="C143" s="1363"/>
      <c r="D143" s="259" t="s">
        <v>416</v>
      </c>
      <c r="E143" s="381"/>
      <c r="F143" s="105">
        <v>17235000</v>
      </c>
      <c r="G143" s="380">
        <v>0</v>
      </c>
      <c r="H143" s="275">
        <v>40999</v>
      </c>
      <c r="I143" s="385">
        <v>41102</v>
      </c>
      <c r="J143" s="87" t="e">
        <f>#N/A</f>
        <v>#N/A</v>
      </c>
      <c r="K143" s="256" t="s">
        <v>417</v>
      </c>
      <c r="L143" s="389">
        <v>17235000</v>
      </c>
      <c r="M143" s="1366"/>
      <c r="N143" s="408">
        <v>42063</v>
      </c>
    </row>
    <row r="144" spans="1:14" ht="13.5" customHeight="1">
      <c r="A144" s="1372"/>
      <c r="B144" s="1360"/>
      <c r="C144" s="1363"/>
      <c r="D144" s="259" t="s">
        <v>416</v>
      </c>
      <c r="E144" s="381"/>
      <c r="F144" s="105">
        <v>21309000</v>
      </c>
      <c r="G144" s="380">
        <v>0</v>
      </c>
      <c r="H144" s="275">
        <v>41029</v>
      </c>
      <c r="I144" s="385">
        <v>41164</v>
      </c>
      <c r="J144" s="87" t="e">
        <f>#N/A</f>
        <v>#N/A</v>
      </c>
      <c r="K144" s="256" t="s">
        <v>417</v>
      </c>
      <c r="L144" s="389">
        <v>21309000</v>
      </c>
      <c r="M144" s="1366"/>
      <c r="N144" s="408">
        <v>42063</v>
      </c>
    </row>
    <row r="145" spans="1:14" ht="13.5" customHeight="1">
      <c r="A145" s="1372"/>
      <c r="B145" s="1360"/>
      <c r="C145" s="1363"/>
      <c r="D145" s="259" t="s">
        <v>416</v>
      </c>
      <c r="E145" s="381"/>
      <c r="F145" s="105">
        <v>20339000</v>
      </c>
      <c r="G145" s="380">
        <v>0</v>
      </c>
      <c r="H145" s="275">
        <v>41060</v>
      </c>
      <c r="I145" s="385">
        <v>41227</v>
      </c>
      <c r="J145" s="87" t="e">
        <f>#N/A</f>
        <v>#N/A</v>
      </c>
      <c r="K145" s="256" t="s">
        <v>417</v>
      </c>
      <c r="L145" s="389">
        <v>20339000</v>
      </c>
      <c r="M145" s="1366"/>
      <c r="N145" s="408">
        <v>42063</v>
      </c>
    </row>
    <row r="146" spans="1:14" ht="13.5" customHeight="1">
      <c r="A146" s="1372"/>
      <c r="B146" s="1360"/>
      <c r="C146" s="1363"/>
      <c r="D146" s="259" t="s">
        <v>416</v>
      </c>
      <c r="E146" s="381"/>
      <c r="F146" s="105">
        <v>32239000</v>
      </c>
      <c r="G146" s="380">
        <v>0</v>
      </c>
      <c r="H146" s="275">
        <v>41090</v>
      </c>
      <c r="I146" s="385">
        <v>41288</v>
      </c>
      <c r="J146" s="87" t="e">
        <f>#N/A</f>
        <v>#N/A</v>
      </c>
      <c r="K146" s="256" t="s">
        <v>417</v>
      </c>
      <c r="L146" s="389">
        <v>32239000</v>
      </c>
      <c r="M146" s="1366"/>
      <c r="N146" s="408">
        <v>42063</v>
      </c>
    </row>
    <row r="147" spans="1:14" ht="13.5" customHeight="1">
      <c r="A147" s="1372"/>
      <c r="B147" s="1360"/>
      <c r="C147" s="1363"/>
      <c r="D147" s="259" t="s">
        <v>416</v>
      </c>
      <c r="E147" s="381"/>
      <c r="F147" s="105">
        <v>24928000</v>
      </c>
      <c r="G147" s="380">
        <v>0</v>
      </c>
      <c r="H147" s="275">
        <v>41305</v>
      </c>
      <c r="I147" s="385">
        <v>41345</v>
      </c>
      <c r="J147" s="87" t="e">
        <f>#N/A</f>
        <v>#N/A</v>
      </c>
      <c r="K147" s="256" t="s">
        <v>417</v>
      </c>
      <c r="L147" s="389">
        <v>24928000</v>
      </c>
      <c r="M147" s="1366"/>
      <c r="N147" s="408">
        <v>42063</v>
      </c>
    </row>
    <row r="148" spans="1:14" ht="13.5" customHeight="1">
      <c r="A148" s="1372"/>
      <c r="B148" s="1360"/>
      <c r="C148" s="1363"/>
      <c r="D148" s="259" t="s">
        <v>416</v>
      </c>
      <c r="E148" s="381"/>
      <c r="F148" s="105">
        <v>27083000</v>
      </c>
      <c r="G148" s="380">
        <v>0</v>
      </c>
      <c r="H148" s="275">
        <v>41333</v>
      </c>
      <c r="I148" s="385">
        <v>41408</v>
      </c>
      <c r="J148" s="87" t="e">
        <f>#N/A</f>
        <v>#N/A</v>
      </c>
      <c r="K148" s="256" t="s">
        <v>417</v>
      </c>
      <c r="L148" s="389">
        <v>27083000</v>
      </c>
      <c r="M148" s="1366"/>
      <c r="N148" s="408">
        <v>42063</v>
      </c>
    </row>
    <row r="149" spans="1:14" ht="13.5" customHeight="1">
      <c r="A149" s="1372"/>
      <c r="B149" s="1360"/>
      <c r="C149" s="1363"/>
      <c r="D149" s="259" t="s">
        <v>416</v>
      </c>
      <c r="E149" s="381"/>
      <c r="F149" s="105">
        <v>61845000</v>
      </c>
      <c r="G149" s="380">
        <v>0</v>
      </c>
      <c r="H149" s="275">
        <v>41364</v>
      </c>
      <c r="I149" s="385">
        <v>41466</v>
      </c>
      <c r="J149" s="87" t="e">
        <f>#N/A</f>
        <v>#N/A</v>
      </c>
      <c r="K149" s="256" t="s">
        <v>417</v>
      </c>
      <c r="L149" s="389">
        <v>61845000</v>
      </c>
      <c r="M149" s="1366"/>
      <c r="N149" s="408">
        <v>42063</v>
      </c>
    </row>
    <row r="150" spans="1:14" ht="13.5" customHeight="1">
      <c r="A150" s="1372"/>
      <c r="B150" s="1360"/>
      <c r="C150" s="1363"/>
      <c r="D150" s="259" t="s">
        <v>416</v>
      </c>
      <c r="E150" s="381"/>
      <c r="F150" s="105">
        <v>23546000</v>
      </c>
      <c r="G150" s="380">
        <v>0</v>
      </c>
      <c r="H150" s="275">
        <v>41670</v>
      </c>
      <c r="I150" s="385">
        <v>41711</v>
      </c>
      <c r="J150" s="87" t="e">
        <f>#N/A</f>
        <v>#N/A</v>
      </c>
      <c r="K150" s="256" t="s">
        <v>417</v>
      </c>
      <c r="L150" s="389">
        <v>23546000</v>
      </c>
      <c r="M150" s="1366"/>
      <c r="N150" s="408">
        <v>42063</v>
      </c>
    </row>
    <row r="151" spans="1:14" ht="13.5" customHeight="1">
      <c r="A151" s="1372"/>
      <c r="B151" s="1360"/>
      <c r="C151" s="1363"/>
      <c r="D151" s="259" t="s">
        <v>416</v>
      </c>
      <c r="E151" s="381"/>
      <c r="F151" s="105">
        <v>32495000</v>
      </c>
      <c r="G151" s="380">
        <v>0</v>
      </c>
      <c r="H151" s="275">
        <v>41698</v>
      </c>
      <c r="I151" s="385">
        <v>41772</v>
      </c>
      <c r="J151" s="87" t="e">
        <f>#N/A</f>
        <v>#N/A</v>
      </c>
      <c r="K151" s="256" t="s">
        <v>417</v>
      </c>
      <c r="L151" s="389">
        <v>32495000</v>
      </c>
      <c r="M151" s="1366"/>
      <c r="N151" s="408">
        <v>42063</v>
      </c>
    </row>
    <row r="152" spans="1:14" ht="13.5" customHeight="1">
      <c r="A152" s="1372"/>
      <c r="B152" s="1360"/>
      <c r="C152" s="1363"/>
      <c r="D152" s="259"/>
      <c r="E152" s="381"/>
      <c r="F152" s="105">
        <f>58536000</f>
        <v>58536000</v>
      </c>
      <c r="G152" s="380">
        <v>0</v>
      </c>
      <c r="H152" s="275">
        <v>41729</v>
      </c>
      <c r="I152" s="385">
        <v>41830</v>
      </c>
      <c r="J152" s="87" t="e">
        <f>#N/A</f>
        <v>#N/A</v>
      </c>
      <c r="K152" s="256" t="s">
        <v>417</v>
      </c>
      <c r="L152" s="389">
        <f>58536000</f>
        <v>58536000</v>
      </c>
      <c r="M152" s="1366"/>
      <c r="N152" s="408">
        <v>42063</v>
      </c>
    </row>
    <row r="153" spans="1:14" ht="13.5" customHeight="1">
      <c r="A153" s="1372"/>
      <c r="B153" s="1360"/>
      <c r="C153" s="1363"/>
      <c r="D153" s="259" t="s">
        <v>416</v>
      </c>
      <c r="E153" s="381"/>
      <c r="F153" s="105">
        <v>1394000</v>
      </c>
      <c r="G153" s="380">
        <v>0</v>
      </c>
      <c r="H153" s="275">
        <v>42004</v>
      </c>
      <c r="I153" s="385">
        <v>41739</v>
      </c>
      <c r="J153" s="87" t="e">
        <f>#N/A</f>
        <v>#N/A</v>
      </c>
      <c r="K153" s="256" t="s">
        <v>420</v>
      </c>
      <c r="L153" s="389">
        <v>1394000</v>
      </c>
      <c r="M153" s="1366"/>
      <c r="N153" s="408">
        <v>42063</v>
      </c>
    </row>
    <row r="154" spans="1:14" ht="13.5" customHeight="1">
      <c r="A154" s="1372"/>
      <c r="B154" s="1360"/>
      <c r="C154" s="1363"/>
      <c r="D154" s="259" t="s">
        <v>416</v>
      </c>
      <c r="E154" s="381"/>
      <c r="F154" s="105">
        <v>1690000</v>
      </c>
      <c r="G154" s="380">
        <v>0</v>
      </c>
      <c r="H154" s="275">
        <v>42004</v>
      </c>
      <c r="I154" s="385">
        <v>41802</v>
      </c>
      <c r="J154" s="87" t="e">
        <f>#N/A</f>
        <v>#N/A</v>
      </c>
      <c r="K154" s="256" t="s">
        <v>420</v>
      </c>
      <c r="L154" s="389">
        <v>1690000</v>
      </c>
      <c r="M154" s="1366"/>
      <c r="N154" s="408">
        <v>42063</v>
      </c>
    </row>
    <row r="155" spans="1:14" ht="13.5" customHeight="1">
      <c r="A155" s="1372"/>
      <c r="B155" s="1360"/>
      <c r="C155" s="1363"/>
      <c r="D155" s="259" t="s">
        <v>416</v>
      </c>
      <c r="E155" s="381"/>
      <c r="F155" s="105">
        <v>8000</v>
      </c>
      <c r="G155" s="380">
        <v>0</v>
      </c>
      <c r="H155" s="275">
        <v>40543</v>
      </c>
      <c r="I155" s="385">
        <v>40645</v>
      </c>
      <c r="J155" s="87" t="e">
        <f>#N/A</f>
        <v>#N/A</v>
      </c>
      <c r="K155" s="256" t="s">
        <v>374</v>
      </c>
      <c r="L155" s="389">
        <v>8000</v>
      </c>
      <c r="M155" s="1366"/>
      <c r="N155" s="408">
        <v>42063</v>
      </c>
    </row>
    <row r="156" spans="1:14" ht="13.5" customHeight="1">
      <c r="A156" s="1372"/>
      <c r="B156" s="1360"/>
      <c r="C156" s="1363"/>
      <c r="D156" s="259" t="s">
        <v>416</v>
      </c>
      <c r="E156" s="381"/>
      <c r="F156" s="105">
        <v>5744000</v>
      </c>
      <c r="G156" s="380">
        <v>0</v>
      </c>
      <c r="H156" s="275">
        <v>40908</v>
      </c>
      <c r="I156" s="385">
        <v>41012</v>
      </c>
      <c r="J156" s="87" t="e">
        <f>#N/A</f>
        <v>#N/A</v>
      </c>
      <c r="K156" s="256" t="s">
        <v>374</v>
      </c>
      <c r="L156" s="389">
        <v>5744000</v>
      </c>
      <c r="M156" s="1366"/>
      <c r="N156" s="408">
        <v>42063</v>
      </c>
    </row>
    <row r="157" spans="1:14" ht="13.5" customHeight="1">
      <c r="A157" s="1373"/>
      <c r="B157" s="1361"/>
      <c r="C157" s="1364"/>
      <c r="D157" s="259" t="s">
        <v>416</v>
      </c>
      <c r="E157" s="381"/>
      <c r="F157" s="105">
        <v>3139000</v>
      </c>
      <c r="G157" s="380">
        <v>0</v>
      </c>
      <c r="H157" s="275">
        <v>41274</v>
      </c>
      <c r="I157" s="385">
        <v>41375</v>
      </c>
      <c r="J157" s="87" t="e">
        <f>#N/A</f>
        <v>#N/A</v>
      </c>
      <c r="K157" s="256" t="s">
        <v>374</v>
      </c>
      <c r="L157" s="389">
        <v>3139000</v>
      </c>
      <c r="M157" s="1367"/>
      <c r="N157" s="408">
        <v>42063</v>
      </c>
    </row>
    <row r="158" spans="1:14" ht="13.5" customHeight="1">
      <c r="A158" s="1371">
        <v>18</v>
      </c>
      <c r="B158" s="1359">
        <v>899999061</v>
      </c>
      <c r="C158" s="1362" t="s">
        <v>375</v>
      </c>
      <c r="D158" s="1362" t="s">
        <v>378</v>
      </c>
      <c r="E158" s="381"/>
      <c r="F158" s="105">
        <v>1317000</v>
      </c>
      <c r="G158" s="380">
        <v>0</v>
      </c>
      <c r="H158" s="275">
        <v>41698</v>
      </c>
      <c r="I158" s="385">
        <v>41717</v>
      </c>
      <c r="J158" s="87" t="e">
        <f>#N/A</f>
        <v>#N/A</v>
      </c>
      <c r="K158" s="256" t="s">
        <v>418</v>
      </c>
      <c r="L158" s="389">
        <v>1317000</v>
      </c>
      <c r="M158" s="1365">
        <f>SUM(L158:L161)</f>
        <v>6119000</v>
      </c>
      <c r="N158" s="408">
        <v>42063</v>
      </c>
    </row>
    <row r="159" spans="1:14" ht="13.5" customHeight="1">
      <c r="A159" s="1372"/>
      <c r="B159" s="1360"/>
      <c r="C159" s="1363"/>
      <c r="D159" s="1363"/>
      <c r="E159" s="381"/>
      <c r="F159" s="105">
        <v>2401000</v>
      </c>
      <c r="G159" s="380">
        <v>0</v>
      </c>
      <c r="H159" s="275">
        <v>41759</v>
      </c>
      <c r="I159" s="385">
        <v>41778</v>
      </c>
      <c r="J159" s="87" t="e">
        <f>#N/A</f>
        <v>#N/A</v>
      </c>
      <c r="K159" s="256" t="s">
        <v>418</v>
      </c>
      <c r="L159" s="389">
        <v>2401000</v>
      </c>
      <c r="M159" s="1366"/>
      <c r="N159" s="408">
        <v>42063</v>
      </c>
    </row>
    <row r="160" spans="1:14" ht="13.5" customHeight="1" thickBot="1">
      <c r="A160" s="1374"/>
      <c r="B160" s="1375"/>
      <c r="C160" s="1376"/>
      <c r="D160" s="1376"/>
      <c r="E160" s="413"/>
      <c r="F160" s="414">
        <v>2401000</v>
      </c>
      <c r="G160" s="415">
        <v>0</v>
      </c>
      <c r="H160" s="416">
        <v>41882</v>
      </c>
      <c r="I160" s="417">
        <v>41901</v>
      </c>
      <c r="J160" s="418" t="e">
        <f>#N/A</f>
        <v>#N/A</v>
      </c>
      <c r="K160" s="419" t="s">
        <v>418</v>
      </c>
      <c r="L160" s="420">
        <v>2401000</v>
      </c>
      <c r="M160" s="1377"/>
      <c r="N160" s="421">
        <v>42063</v>
      </c>
    </row>
    <row r="161" spans="1:51" ht="13.5" hidden="1" customHeight="1" thickBot="1">
      <c r="A161" s="1374"/>
      <c r="B161" s="1375"/>
      <c r="C161" s="1376"/>
      <c r="D161" s="1376"/>
      <c r="E161" s="447"/>
      <c r="F161" s="448">
        <v>3649000</v>
      </c>
      <c r="G161" s="449">
        <v>0</v>
      </c>
      <c r="H161" s="450">
        <v>41943</v>
      </c>
      <c r="I161" s="451">
        <v>42064</v>
      </c>
      <c r="J161" s="452" t="e">
        <f>#N/A</f>
        <v>#N/A</v>
      </c>
      <c r="K161" s="453" t="s">
        <v>418</v>
      </c>
      <c r="L161" s="454">
        <v>0</v>
      </c>
      <c r="M161" s="1377"/>
      <c r="N161" s="455">
        <v>42063</v>
      </c>
    </row>
    <row r="162" spans="1:51" s="103" customFormat="1">
      <c r="A162" s="202"/>
      <c r="C162" s="195"/>
      <c r="D162" s="195"/>
      <c r="F162" s="244"/>
      <c r="L162" s="397">
        <f>SUM(L7:L161)</f>
        <v>874187634.05999994</v>
      </c>
      <c r="M162" s="397">
        <f>SUM(M7:M161)</f>
        <v>874372631.05999994</v>
      </c>
      <c r="N162" s="133"/>
      <c r="O162" s="111"/>
      <c r="P162" s="168"/>
      <c r="Q162" s="265"/>
      <c r="S162" s="34"/>
      <c r="T162" s="34"/>
      <c r="U162" s="34"/>
      <c r="V162" s="34"/>
      <c r="W162" s="34"/>
      <c r="X162" s="34"/>
      <c r="Y162" s="34"/>
      <c r="Z162" s="34"/>
      <c r="AA162" s="34"/>
      <c r="AB162" s="34"/>
      <c r="AC162" s="34"/>
      <c r="AD162" s="34"/>
      <c r="AE162" s="34"/>
      <c r="AF162" s="34"/>
      <c r="AG162" s="34"/>
      <c r="AH162" s="34"/>
      <c r="AI162" s="34"/>
      <c r="AJ162" s="34"/>
      <c r="AK162" s="34"/>
      <c r="AL162" s="34"/>
      <c r="AM162" s="34"/>
      <c r="AN162" s="34"/>
      <c r="AO162" s="34"/>
      <c r="AP162" s="34"/>
      <c r="AQ162" s="34"/>
      <c r="AR162" s="34"/>
      <c r="AS162" s="34"/>
      <c r="AT162" s="34"/>
      <c r="AU162" s="34"/>
      <c r="AV162" s="34"/>
    </row>
    <row r="163" spans="1:51" ht="15">
      <c r="A163" s="25"/>
      <c r="B163" s="25"/>
      <c r="C163" s="368"/>
      <c r="D163" s="368"/>
      <c r="E163" s="26"/>
      <c r="F163" s="252"/>
      <c r="G163" s="25"/>
      <c r="H163" s="26"/>
      <c r="I163" s="26"/>
      <c r="J163" s="26"/>
      <c r="N163" s="45"/>
      <c r="O163" s="255"/>
      <c r="P163" s="255"/>
      <c r="Q163" s="272"/>
      <c r="R163" s="26"/>
      <c r="S163" s="26"/>
      <c r="T163" s="26"/>
      <c r="U163" s="26"/>
      <c r="V163" s="26"/>
      <c r="W163" s="26"/>
      <c r="X163" s="26"/>
      <c r="Y163" s="26"/>
      <c r="Z163" s="26"/>
      <c r="AA163" s="26"/>
      <c r="AB163" s="26"/>
      <c r="AC163" s="26"/>
      <c r="AD163" s="26"/>
      <c r="AE163" s="26"/>
      <c r="AF163" s="26"/>
      <c r="AG163" s="26"/>
      <c r="AH163" s="26"/>
      <c r="AI163" s="26"/>
      <c r="AJ163" s="26"/>
      <c r="AK163" s="26"/>
      <c r="AL163" s="26"/>
      <c r="AM163" s="26"/>
      <c r="AN163" s="26"/>
      <c r="AO163" s="26"/>
      <c r="AP163" s="26"/>
      <c r="AQ163" s="26"/>
      <c r="AR163" s="26"/>
      <c r="AS163" s="26"/>
      <c r="AT163" s="26"/>
      <c r="AU163" s="26"/>
      <c r="AV163" s="26"/>
    </row>
    <row r="164" spans="1:51" ht="16.5" thickBot="1">
      <c r="A164" s="25"/>
      <c r="B164" s="25"/>
      <c r="C164" s="368"/>
      <c r="D164" s="368"/>
      <c r="E164" s="26"/>
      <c r="F164" s="252"/>
      <c r="G164" s="25"/>
      <c r="H164" s="26"/>
      <c r="I164" s="26"/>
      <c r="J164" s="274" t="s">
        <v>44</v>
      </c>
      <c r="L164" s="399" t="e">
        <f>+#REF!</f>
        <v>#REF!</v>
      </c>
      <c r="M164" s="422" t="e">
        <f>+L162/L164</f>
        <v>#REF!</v>
      </c>
      <c r="N164" s="19"/>
      <c r="O164" s="129"/>
      <c r="P164" s="168"/>
      <c r="Q164" s="272"/>
      <c r="R164" s="26"/>
      <c r="S164" s="26"/>
      <c r="T164" s="26"/>
      <c r="U164" s="26"/>
      <c r="V164" s="26"/>
      <c r="W164" s="26"/>
      <c r="X164" s="26"/>
      <c r="Y164" s="26"/>
      <c r="Z164" s="26"/>
      <c r="AA164" s="26"/>
      <c r="AB164" s="26"/>
      <c r="AC164" s="26"/>
      <c r="AD164" s="26"/>
      <c r="AE164" s="26"/>
      <c r="AF164" s="26"/>
      <c r="AG164" s="26"/>
      <c r="AH164" s="26"/>
      <c r="AI164" s="26"/>
      <c r="AJ164" s="26"/>
      <c r="AK164" s="26"/>
      <c r="AL164" s="26"/>
      <c r="AM164" s="26"/>
      <c r="AN164" s="26"/>
      <c r="AO164" s="26"/>
      <c r="AP164" s="26"/>
      <c r="AQ164" s="26"/>
      <c r="AR164" s="26"/>
      <c r="AS164" s="26"/>
      <c r="AT164" s="26"/>
      <c r="AU164" s="26"/>
      <c r="AV164" s="26"/>
    </row>
    <row r="165" spans="1:51" ht="16.5" thickTop="1">
      <c r="A165" s="25"/>
      <c r="B165" s="25"/>
      <c r="C165" s="368"/>
      <c r="D165" s="368"/>
      <c r="E165" s="26"/>
      <c r="F165" s="252"/>
      <c r="G165" s="25"/>
      <c r="H165" s="26"/>
      <c r="I165" s="26"/>
      <c r="J165" s="274"/>
      <c r="L165" s="397"/>
      <c r="M165" s="400"/>
      <c r="N165" s="19"/>
      <c r="O165" s="129"/>
      <c r="P165" s="168"/>
      <c r="Q165" s="272"/>
      <c r="R165" s="26"/>
      <c r="S165" s="26"/>
      <c r="T165" s="26"/>
      <c r="U165" s="26"/>
      <c r="V165" s="26"/>
      <c r="W165" s="26"/>
      <c r="X165" s="26"/>
      <c r="Y165" s="26"/>
      <c r="Z165" s="26"/>
      <c r="AA165" s="26"/>
      <c r="AB165" s="26"/>
      <c r="AC165" s="26"/>
      <c r="AD165" s="26"/>
      <c r="AE165" s="26"/>
      <c r="AF165" s="26"/>
      <c r="AG165" s="26"/>
      <c r="AH165" s="26"/>
      <c r="AI165" s="26"/>
      <c r="AJ165" s="26"/>
      <c r="AK165" s="26"/>
      <c r="AL165" s="26"/>
      <c r="AM165" s="26"/>
      <c r="AN165" s="26"/>
      <c r="AO165" s="26"/>
      <c r="AP165" s="26"/>
      <c r="AQ165" s="26"/>
      <c r="AR165" s="26"/>
      <c r="AS165" s="26"/>
      <c r="AT165" s="26"/>
      <c r="AU165" s="26"/>
      <c r="AV165" s="26"/>
    </row>
    <row r="166" spans="1:51" ht="15.75">
      <c r="A166" s="25"/>
      <c r="B166" s="25"/>
      <c r="C166" s="368"/>
      <c r="D166" s="368"/>
      <c r="E166" s="26"/>
      <c r="F166" s="252"/>
      <c r="G166" s="25"/>
      <c r="H166" s="26"/>
      <c r="I166" s="26"/>
      <c r="J166" s="274"/>
      <c r="L166" s="397"/>
      <c r="M166" s="400"/>
      <c r="N166" s="19"/>
      <c r="O166" s="129"/>
      <c r="P166" s="168"/>
      <c r="Q166" s="272"/>
      <c r="R166" s="26"/>
      <c r="S166" s="26"/>
      <c r="T166" s="26"/>
      <c r="U166" s="26"/>
      <c r="V166" s="26"/>
      <c r="W166" s="26"/>
      <c r="X166" s="26"/>
      <c r="Y166" s="26"/>
      <c r="Z166" s="26"/>
      <c r="AA166" s="26"/>
      <c r="AB166" s="26"/>
      <c r="AC166" s="26"/>
      <c r="AD166" s="26"/>
      <c r="AE166" s="26"/>
      <c r="AF166" s="26"/>
      <c r="AG166" s="26"/>
      <c r="AH166" s="26"/>
      <c r="AI166" s="26"/>
      <c r="AJ166" s="26"/>
      <c r="AK166" s="26"/>
      <c r="AL166" s="26"/>
      <c r="AM166" s="26"/>
      <c r="AN166" s="26"/>
      <c r="AO166" s="26"/>
      <c r="AP166" s="26"/>
      <c r="AQ166" s="26"/>
      <c r="AR166" s="26"/>
      <c r="AS166" s="26"/>
      <c r="AT166" s="26"/>
      <c r="AU166" s="26"/>
      <c r="AV166" s="26"/>
    </row>
    <row r="167" spans="1:51" ht="15.75">
      <c r="A167" s="25"/>
      <c r="B167" s="25"/>
      <c r="C167" s="368"/>
      <c r="D167" s="368"/>
      <c r="E167" s="26"/>
      <c r="F167" s="252"/>
      <c r="G167" s="25"/>
      <c r="H167" s="26"/>
      <c r="I167" s="26"/>
      <c r="J167" s="274"/>
      <c r="L167" s="397"/>
      <c r="M167" s="400"/>
      <c r="N167" s="19"/>
      <c r="O167" s="129"/>
      <c r="P167" s="168"/>
      <c r="Q167" s="272"/>
      <c r="R167" s="26"/>
      <c r="S167" s="26"/>
      <c r="T167" s="26"/>
      <c r="U167" s="26"/>
      <c r="V167" s="26"/>
      <c r="W167" s="26"/>
      <c r="X167" s="26"/>
      <c r="Y167" s="26"/>
      <c r="Z167" s="26"/>
      <c r="AA167" s="26"/>
      <c r="AB167" s="26"/>
      <c r="AC167" s="26"/>
      <c r="AD167" s="26"/>
      <c r="AE167" s="26"/>
      <c r="AF167" s="26"/>
      <c r="AG167" s="26"/>
      <c r="AH167" s="26"/>
      <c r="AI167" s="26"/>
      <c r="AJ167" s="26"/>
      <c r="AK167" s="26"/>
      <c r="AL167" s="26"/>
      <c r="AM167" s="26"/>
      <c r="AN167" s="26"/>
      <c r="AO167" s="26"/>
      <c r="AP167" s="26"/>
      <c r="AQ167" s="26"/>
      <c r="AR167" s="26"/>
      <c r="AS167" s="26"/>
      <c r="AT167" s="26"/>
      <c r="AU167" s="26"/>
      <c r="AV167" s="26"/>
    </row>
    <row r="168" spans="1:51" ht="15.75">
      <c r="A168" s="25"/>
      <c r="B168" s="25"/>
      <c r="C168" s="368"/>
      <c r="D168" s="368"/>
      <c r="E168" s="26"/>
      <c r="F168" s="252"/>
      <c r="G168" s="25"/>
      <c r="H168" s="26"/>
      <c r="I168" s="26"/>
      <c r="J168" s="274"/>
      <c r="L168" s="397"/>
      <c r="M168" s="400"/>
      <c r="N168" s="19"/>
      <c r="O168" s="129"/>
      <c r="P168" s="168"/>
      <c r="Q168" s="272"/>
      <c r="R168" s="26"/>
      <c r="S168" s="26"/>
      <c r="T168" s="26"/>
      <c r="U168" s="26"/>
      <c r="V168" s="26"/>
      <c r="W168" s="26"/>
      <c r="X168" s="26"/>
      <c r="Y168" s="26"/>
      <c r="Z168" s="26"/>
      <c r="AA168" s="26"/>
      <c r="AB168" s="26"/>
      <c r="AC168" s="26"/>
      <c r="AD168" s="26"/>
      <c r="AE168" s="26"/>
      <c r="AF168" s="26"/>
      <c r="AG168" s="26"/>
      <c r="AH168" s="26"/>
      <c r="AI168" s="26"/>
      <c r="AJ168" s="26"/>
      <c r="AK168" s="26"/>
      <c r="AL168" s="26"/>
      <c r="AM168" s="26"/>
      <c r="AN168" s="26"/>
      <c r="AO168" s="26"/>
      <c r="AP168" s="26"/>
      <c r="AQ168" s="26"/>
      <c r="AR168" s="26"/>
      <c r="AS168" s="26"/>
      <c r="AT168" s="26"/>
      <c r="AU168" s="26"/>
      <c r="AV168" s="26"/>
    </row>
    <row r="169" spans="1:51" ht="15.75">
      <c r="A169" s="25"/>
      <c r="B169" s="25"/>
      <c r="C169" s="368"/>
      <c r="D169" s="368"/>
      <c r="E169" s="26"/>
      <c r="F169" s="252"/>
      <c r="G169" s="25"/>
      <c r="H169" s="26"/>
      <c r="I169" s="26"/>
      <c r="J169" s="274"/>
      <c r="L169" s="397"/>
      <c r="M169" s="400"/>
      <c r="N169" s="19"/>
      <c r="O169" s="129"/>
      <c r="P169" s="168"/>
      <c r="Q169" s="272"/>
      <c r="R169" s="26"/>
      <c r="S169" s="26"/>
      <c r="T169" s="26"/>
      <c r="U169" s="26"/>
      <c r="V169" s="26"/>
      <c r="W169" s="26"/>
      <c r="X169" s="26"/>
      <c r="Y169" s="26"/>
      <c r="Z169" s="26"/>
      <c r="AA169" s="26"/>
      <c r="AB169" s="26"/>
      <c r="AC169" s="26"/>
      <c r="AD169" s="26"/>
      <c r="AE169" s="26"/>
      <c r="AF169" s="26"/>
      <c r="AG169" s="26"/>
      <c r="AH169" s="26"/>
      <c r="AI169" s="26"/>
      <c r="AJ169" s="26"/>
      <c r="AK169" s="26"/>
      <c r="AL169" s="26"/>
      <c r="AM169" s="26"/>
      <c r="AN169" s="26"/>
      <c r="AO169" s="26"/>
      <c r="AP169" s="26"/>
      <c r="AQ169" s="26"/>
      <c r="AR169" s="26"/>
      <c r="AS169" s="26"/>
      <c r="AT169" s="26"/>
      <c r="AU169" s="26"/>
      <c r="AV169" s="26"/>
    </row>
    <row r="170" spans="1:51" ht="15">
      <c r="A170" s="25"/>
      <c r="B170" s="25"/>
      <c r="C170" s="368"/>
      <c r="D170" s="368"/>
      <c r="E170" s="26"/>
      <c r="F170" s="252"/>
      <c r="G170" s="25"/>
      <c r="H170" s="26"/>
      <c r="I170" s="26"/>
      <c r="J170" s="26"/>
      <c r="K170" s="1"/>
      <c r="L170" s="397"/>
      <c r="M170" s="400"/>
      <c r="N170" s="19"/>
      <c r="O170" s="111"/>
      <c r="P170" s="168"/>
      <c r="Q170" s="272"/>
      <c r="R170" s="26"/>
      <c r="S170" s="26"/>
      <c r="T170" s="26"/>
      <c r="U170" s="26"/>
      <c r="V170" s="26"/>
      <c r="W170" s="26"/>
      <c r="X170" s="26"/>
      <c r="Y170" s="26"/>
      <c r="Z170" s="26"/>
      <c r="AA170" s="26"/>
      <c r="AB170" s="26"/>
      <c r="AC170" s="26"/>
      <c r="AD170" s="26"/>
      <c r="AE170" s="26"/>
      <c r="AF170" s="26"/>
      <c r="AG170" s="26"/>
      <c r="AH170" s="26"/>
      <c r="AI170" s="26"/>
      <c r="AJ170" s="26"/>
      <c r="AK170" s="26"/>
      <c r="AL170" s="26"/>
      <c r="AM170" s="26"/>
      <c r="AN170" s="26"/>
      <c r="AO170" s="26"/>
      <c r="AP170" s="26"/>
      <c r="AQ170" s="26"/>
      <c r="AR170" s="26"/>
      <c r="AS170" s="26"/>
      <c r="AT170" s="26"/>
      <c r="AU170" s="26"/>
      <c r="AV170" s="26"/>
    </row>
    <row r="171" spans="1:51" ht="15">
      <c r="A171" s="34" t="s">
        <v>10</v>
      </c>
      <c r="B171" s="103"/>
      <c r="C171" s="369"/>
      <c r="D171" s="376"/>
      <c r="E171" s="103"/>
      <c r="F171" s="106"/>
      <c r="G171" s="103" t="s">
        <v>12</v>
      </c>
      <c r="H171" s="121"/>
      <c r="I171" s="26"/>
      <c r="J171" s="26"/>
      <c r="K171" s="1"/>
      <c r="L171" s="397"/>
      <c r="M171" s="400"/>
      <c r="N171" s="19"/>
      <c r="O171" s="111"/>
      <c r="P171" s="168"/>
      <c r="Q171" s="272"/>
      <c r="R171" s="26"/>
      <c r="S171" s="26"/>
      <c r="T171" s="26"/>
      <c r="U171" s="26"/>
      <c r="V171" s="26"/>
      <c r="W171" s="26"/>
      <c r="X171" s="26"/>
      <c r="Y171" s="26"/>
      <c r="Z171" s="26"/>
      <c r="AA171" s="26"/>
      <c r="AB171" s="26"/>
      <c r="AC171" s="26"/>
      <c r="AD171" s="26"/>
      <c r="AE171" s="26"/>
      <c r="AF171" s="26"/>
      <c r="AG171" s="26"/>
      <c r="AH171" s="26"/>
      <c r="AI171" s="26"/>
      <c r="AJ171" s="26"/>
      <c r="AK171" s="26"/>
      <c r="AL171" s="26"/>
      <c r="AM171" s="26"/>
      <c r="AN171" s="26"/>
      <c r="AO171" s="26"/>
      <c r="AP171" s="26"/>
      <c r="AQ171" s="26"/>
      <c r="AR171" s="26"/>
      <c r="AS171" s="26"/>
      <c r="AT171" s="26"/>
      <c r="AU171" s="26"/>
      <c r="AV171" s="26"/>
    </row>
    <row r="172" spans="1:51" ht="15">
      <c r="A172" s="340" t="s">
        <v>13</v>
      </c>
      <c r="B172" s="103"/>
      <c r="C172" s="370"/>
      <c r="D172" s="377"/>
      <c r="E172" s="103"/>
      <c r="F172" s="106"/>
      <c r="G172" s="1" t="s">
        <v>15</v>
      </c>
      <c r="H172" s="121"/>
      <c r="I172" s="26"/>
      <c r="J172" s="26"/>
      <c r="K172" s="1"/>
      <c r="L172" s="397"/>
      <c r="M172" s="400"/>
      <c r="N172" s="19"/>
      <c r="O172" s="111"/>
      <c r="P172" s="168"/>
      <c r="Q172" s="272"/>
      <c r="R172" s="26"/>
      <c r="S172" s="26"/>
      <c r="T172" s="26"/>
      <c r="U172" s="26"/>
      <c r="V172" s="26"/>
      <c r="W172" s="26"/>
      <c r="X172" s="26"/>
      <c r="Y172" s="26"/>
      <c r="Z172" s="26"/>
      <c r="AA172" s="26"/>
      <c r="AB172" s="26"/>
      <c r="AC172" s="26"/>
      <c r="AD172" s="26"/>
      <c r="AE172" s="26"/>
      <c r="AF172" s="26"/>
      <c r="AG172" s="26"/>
      <c r="AH172" s="26"/>
      <c r="AI172" s="26"/>
      <c r="AJ172" s="26"/>
      <c r="AK172" s="26"/>
      <c r="AL172" s="26"/>
      <c r="AM172" s="26"/>
      <c r="AN172" s="26"/>
      <c r="AO172" s="26"/>
      <c r="AP172" s="26"/>
      <c r="AQ172" s="26"/>
      <c r="AR172" s="26"/>
      <c r="AS172" s="26"/>
      <c r="AT172" s="26"/>
      <c r="AU172" s="26"/>
      <c r="AV172" s="26"/>
    </row>
    <row r="173" spans="1:51" ht="15">
      <c r="A173" s="34" t="e">
        <f>+'DISPONIBLE Bo'!#REF!</f>
        <v>#REF!</v>
      </c>
      <c r="B173" s="103"/>
      <c r="C173" s="369"/>
      <c r="D173" s="378"/>
      <c r="E173" s="103"/>
      <c r="F173" s="106"/>
      <c r="G173" s="103">
        <f>+'DISPONIBLE Bo'!F44</f>
        <v>0</v>
      </c>
      <c r="H173" s="21"/>
      <c r="I173" s="26"/>
      <c r="J173" s="26"/>
      <c r="K173" s="1"/>
      <c r="L173" s="397"/>
      <c r="M173" s="400"/>
      <c r="N173" s="19"/>
      <c r="O173" s="111"/>
      <c r="P173" s="168"/>
      <c r="Q173" s="272"/>
      <c r="R173" s="26"/>
      <c r="S173" s="26"/>
      <c r="T173" s="26"/>
      <c r="U173" s="26"/>
      <c r="V173" s="26"/>
      <c r="W173" s="26"/>
      <c r="X173" s="26"/>
      <c r="Y173" s="26"/>
      <c r="Z173" s="26"/>
      <c r="AA173" s="26"/>
      <c r="AB173" s="26"/>
      <c r="AC173" s="26"/>
      <c r="AD173" s="26"/>
      <c r="AE173" s="26"/>
      <c r="AF173" s="26"/>
      <c r="AG173" s="26"/>
      <c r="AH173" s="26"/>
      <c r="AI173" s="26"/>
      <c r="AJ173" s="26"/>
      <c r="AK173" s="26"/>
      <c r="AL173" s="26"/>
      <c r="AM173" s="26"/>
      <c r="AN173" s="26"/>
      <c r="AO173" s="26"/>
      <c r="AP173" s="26"/>
      <c r="AQ173" s="26"/>
      <c r="AR173" s="26"/>
      <c r="AS173" s="26"/>
      <c r="AT173" s="26"/>
      <c r="AU173" s="26"/>
      <c r="AV173" s="26"/>
    </row>
    <row r="174" spans="1:51" s="13" customFormat="1">
      <c r="A174" s="341" t="e">
        <f>+'DISPONIBLE Bo'!#REF!</f>
        <v>#REF!</v>
      </c>
      <c r="B174" s="103"/>
      <c r="C174" s="371"/>
      <c r="D174" s="379"/>
      <c r="E174" s="103"/>
      <c r="F174" s="106"/>
      <c r="G174" s="103">
        <f>+'DISPONIBLE Bo'!F47</f>
        <v>0</v>
      </c>
      <c r="H174" s="21"/>
      <c r="J174" s="109"/>
      <c r="K174" s="27"/>
      <c r="L174" s="403"/>
      <c r="M174" s="403"/>
      <c r="O174" s="113"/>
      <c r="P174" s="113"/>
      <c r="R174" s="20"/>
      <c r="S174" s="21"/>
      <c r="T174" s="22"/>
      <c r="U174" s="20"/>
      <c r="V174" s="20"/>
      <c r="W174" s="20"/>
      <c r="X174" s="20"/>
      <c r="Y174" s="20"/>
      <c r="Z174" s="20"/>
      <c r="AA174" s="20"/>
      <c r="AB174" s="20"/>
      <c r="AC174" s="20"/>
      <c r="AD174" s="20"/>
      <c r="AE174" s="20"/>
      <c r="AF174" s="20"/>
      <c r="AG174" s="20"/>
      <c r="AH174" s="20"/>
      <c r="AI174" s="20"/>
      <c r="AJ174" s="20"/>
      <c r="AK174" s="20"/>
      <c r="AL174" s="20"/>
      <c r="AM174" s="20"/>
      <c r="AN174" s="20"/>
      <c r="AO174" s="20"/>
      <c r="AP174" s="20"/>
      <c r="AQ174" s="20"/>
      <c r="AR174" s="20"/>
      <c r="AS174" s="20"/>
      <c r="AT174" s="20"/>
      <c r="AU174" s="20"/>
      <c r="AV174" s="20"/>
      <c r="AW174" s="20"/>
      <c r="AX174" s="20"/>
      <c r="AY174" s="20"/>
    </row>
    <row r="175" spans="1:51" s="126" customFormat="1">
      <c r="A175" s="125"/>
      <c r="B175" s="20"/>
      <c r="C175" s="371"/>
      <c r="D175" s="378"/>
      <c r="E175" s="103"/>
      <c r="F175" s="106"/>
      <c r="G175" s="103">
        <f>+'DISPONIBLE Bo'!F48</f>
        <v>0</v>
      </c>
      <c r="H175" s="21"/>
      <c r="J175" s="191"/>
      <c r="K175" s="33"/>
      <c r="L175" s="397"/>
      <c r="M175" s="397"/>
      <c r="O175" s="164"/>
      <c r="P175" s="164"/>
      <c r="R175" s="23"/>
      <c r="S175" s="127"/>
      <c r="T175" s="128"/>
      <c r="U175" s="23"/>
      <c r="V175" s="23"/>
      <c r="W175" s="23"/>
      <c r="X175" s="23"/>
      <c r="Y175" s="23"/>
      <c r="Z175" s="23"/>
      <c r="AA175" s="23"/>
      <c r="AB175" s="23"/>
      <c r="AC175" s="23"/>
      <c r="AD175" s="23"/>
      <c r="AE175" s="23"/>
      <c r="AF175" s="23"/>
      <c r="AG175" s="23"/>
      <c r="AH175" s="23"/>
      <c r="AI175" s="23"/>
      <c r="AJ175" s="23"/>
      <c r="AK175" s="23"/>
      <c r="AL175" s="23"/>
      <c r="AM175" s="23"/>
      <c r="AN175" s="23"/>
      <c r="AO175" s="23"/>
      <c r="AP175" s="23"/>
      <c r="AQ175" s="23"/>
      <c r="AR175" s="23"/>
      <c r="AS175" s="23"/>
      <c r="AT175" s="23"/>
      <c r="AU175" s="23"/>
      <c r="AV175" s="23"/>
      <c r="AW175" s="23"/>
      <c r="AX175" s="23"/>
      <c r="AY175" s="23"/>
    </row>
    <row r="176" spans="1:51" s="13" customFormat="1" ht="15">
      <c r="A176" s="326"/>
      <c r="B176" s="20"/>
      <c r="C176" s="372"/>
      <c r="D176" s="376"/>
      <c r="E176" s="20"/>
      <c r="F176" s="103"/>
      <c r="G176" s="21"/>
      <c r="H176" s="20"/>
      <c r="J176" s="109"/>
      <c r="K176" s="27"/>
      <c r="L176" s="403"/>
      <c r="M176" s="403"/>
      <c r="O176" s="113"/>
      <c r="P176" s="113"/>
      <c r="R176" s="20"/>
      <c r="S176" s="21"/>
      <c r="T176" s="22"/>
      <c r="U176" s="20"/>
      <c r="V176" s="20"/>
      <c r="W176" s="20"/>
      <c r="X176" s="20"/>
      <c r="Y176" s="20"/>
      <c r="Z176" s="20"/>
      <c r="AA176" s="20"/>
      <c r="AB176" s="20"/>
      <c r="AC176" s="20"/>
      <c r="AD176" s="20"/>
      <c r="AE176" s="20"/>
      <c r="AF176" s="20"/>
      <c r="AG176" s="20"/>
      <c r="AH176" s="20"/>
      <c r="AI176" s="20"/>
      <c r="AJ176" s="20"/>
      <c r="AK176" s="20"/>
      <c r="AL176" s="20"/>
      <c r="AM176" s="20"/>
      <c r="AN176" s="20"/>
      <c r="AO176" s="20"/>
      <c r="AP176" s="20"/>
      <c r="AQ176" s="20"/>
      <c r="AR176" s="20"/>
      <c r="AS176" s="20"/>
      <c r="AT176" s="20"/>
      <c r="AU176" s="20"/>
      <c r="AV176" s="20"/>
      <c r="AW176" s="20"/>
      <c r="AX176" s="20"/>
      <c r="AY176" s="20"/>
    </row>
    <row r="177" spans="1:51" s="13" customFormat="1">
      <c r="A177" s="125"/>
      <c r="B177" s="60"/>
      <c r="C177" s="372"/>
      <c r="D177" s="376"/>
      <c r="E177" s="20"/>
      <c r="F177" s="113"/>
      <c r="G177" s="20"/>
      <c r="H177" s="20"/>
      <c r="J177" s="109"/>
      <c r="K177" s="27"/>
      <c r="L177" s="403"/>
      <c r="M177" s="403"/>
      <c r="O177" s="113"/>
      <c r="P177" s="113"/>
      <c r="R177" s="20"/>
      <c r="S177" s="21"/>
      <c r="T177" s="22"/>
      <c r="U177" s="20"/>
      <c r="V177" s="20"/>
      <c r="W177" s="20"/>
      <c r="X177" s="20"/>
      <c r="Y177" s="20"/>
      <c r="Z177" s="20"/>
      <c r="AA177" s="20"/>
      <c r="AB177" s="20"/>
      <c r="AC177" s="20"/>
      <c r="AD177" s="20"/>
      <c r="AE177" s="20"/>
      <c r="AF177" s="20"/>
      <c r="AG177" s="20"/>
      <c r="AH177" s="20"/>
      <c r="AI177" s="20"/>
      <c r="AJ177" s="20"/>
      <c r="AK177" s="20"/>
      <c r="AL177" s="20"/>
      <c r="AM177" s="20"/>
      <c r="AN177" s="20"/>
      <c r="AO177" s="20"/>
      <c r="AP177" s="20"/>
      <c r="AQ177" s="20"/>
      <c r="AR177" s="20"/>
      <c r="AS177" s="20"/>
      <c r="AT177" s="20"/>
      <c r="AU177" s="20"/>
      <c r="AV177" s="20"/>
      <c r="AW177" s="20"/>
      <c r="AX177" s="20"/>
      <c r="AY177" s="20"/>
    </row>
    <row r="178" spans="1:51" s="13" customFormat="1">
      <c r="A178" s="125"/>
      <c r="B178" s="20"/>
      <c r="C178" s="372"/>
      <c r="D178" s="376"/>
      <c r="E178" s="20"/>
      <c r="F178" s="20"/>
      <c r="G178" s="20"/>
      <c r="H178" s="125"/>
      <c r="J178" s="192"/>
      <c r="K178" s="125"/>
      <c r="L178" s="404"/>
      <c r="M178" s="403"/>
      <c r="O178" s="113"/>
      <c r="P178" s="113"/>
      <c r="R178" s="20"/>
      <c r="S178" s="21"/>
      <c r="T178" s="22"/>
      <c r="U178" s="20"/>
      <c r="V178" s="20"/>
      <c r="W178" s="20"/>
      <c r="X178" s="20"/>
      <c r="Y178" s="20"/>
      <c r="Z178" s="20"/>
      <c r="AA178" s="20"/>
      <c r="AB178" s="20"/>
      <c r="AC178" s="20"/>
      <c r="AD178" s="20"/>
      <c r="AE178" s="20"/>
      <c r="AF178" s="20"/>
      <c r="AG178" s="20"/>
      <c r="AH178" s="20"/>
      <c r="AI178" s="20"/>
      <c r="AJ178" s="20"/>
      <c r="AK178" s="20"/>
      <c r="AL178" s="20"/>
      <c r="AM178" s="20"/>
      <c r="AN178" s="20"/>
      <c r="AO178" s="20"/>
      <c r="AP178" s="20"/>
      <c r="AQ178" s="20"/>
      <c r="AR178" s="20"/>
      <c r="AS178" s="20"/>
      <c r="AT178" s="20"/>
      <c r="AU178" s="20"/>
      <c r="AV178" s="20"/>
      <c r="AW178" s="20"/>
      <c r="AX178" s="20"/>
      <c r="AY178" s="20"/>
    </row>
    <row r="179" spans="1:51" s="13" customFormat="1">
      <c r="A179" s="125"/>
      <c r="B179" s="20"/>
      <c r="C179" s="373"/>
      <c r="D179" s="376"/>
      <c r="E179" s="20"/>
      <c r="F179" s="113"/>
      <c r="H179" s="113"/>
      <c r="J179" s="192"/>
      <c r="K179" s="125"/>
      <c r="L179" s="404"/>
      <c r="M179" s="403"/>
      <c r="O179" s="113"/>
      <c r="P179" s="113"/>
      <c r="R179" s="20"/>
      <c r="S179" s="21"/>
      <c r="T179" s="22"/>
      <c r="U179" s="20"/>
      <c r="V179" s="20"/>
      <c r="W179" s="20"/>
      <c r="X179" s="20"/>
      <c r="Y179" s="20"/>
      <c r="Z179" s="20"/>
      <c r="AA179" s="20"/>
      <c r="AB179" s="20"/>
      <c r="AC179" s="20"/>
      <c r="AD179" s="20"/>
      <c r="AE179" s="20"/>
      <c r="AF179" s="20"/>
      <c r="AG179" s="20"/>
      <c r="AH179" s="20"/>
      <c r="AI179" s="20"/>
      <c r="AJ179" s="20"/>
      <c r="AK179" s="20"/>
      <c r="AL179" s="20"/>
      <c r="AM179" s="20"/>
      <c r="AN179" s="20"/>
      <c r="AO179" s="20"/>
      <c r="AP179" s="20"/>
      <c r="AQ179" s="20"/>
      <c r="AR179" s="20"/>
      <c r="AS179" s="20"/>
      <c r="AT179" s="20"/>
      <c r="AU179" s="20"/>
      <c r="AV179" s="20"/>
      <c r="AW179" s="20"/>
      <c r="AX179" s="20"/>
      <c r="AY179" s="20"/>
    </row>
    <row r="180" spans="1:51">
      <c r="A180" s="159"/>
      <c r="B180" s="159"/>
      <c r="C180" s="159"/>
      <c r="D180" s="375"/>
      <c r="E180" s="159"/>
      <c r="F180" s="160"/>
      <c r="G180"/>
      <c r="H180" s="160"/>
      <c r="I180" s="160"/>
      <c r="J180" s="160"/>
      <c r="K180" s="159"/>
      <c r="L180" s="405"/>
      <c r="O180" s="254"/>
      <c r="P180" s="254"/>
    </row>
    <row r="181" spans="1:51">
      <c r="C181" s="374"/>
      <c r="D181" s="374"/>
      <c r="F181" s="271"/>
      <c r="G181" s="271"/>
      <c r="H181" s="271"/>
    </row>
    <row r="182" spans="1:51">
      <c r="C182" s="374"/>
      <c r="D182" s="374"/>
      <c r="F182" s="271"/>
      <c r="G182" s="271"/>
      <c r="H182" s="271"/>
    </row>
    <row r="183" spans="1:51">
      <c r="C183" s="374"/>
      <c r="D183" s="374"/>
      <c r="F183" s="271"/>
      <c r="G183" s="271"/>
      <c r="H183" s="271"/>
    </row>
    <row r="184" spans="1:51">
      <c r="C184" s="374"/>
      <c r="D184" s="374"/>
      <c r="F184" s="271"/>
      <c r="G184" s="271"/>
      <c r="H184" s="271"/>
    </row>
    <row r="185" spans="1:51">
      <c r="C185" s="374"/>
      <c r="D185" s="374"/>
      <c r="F185" s="271"/>
      <c r="G185" s="271"/>
      <c r="H185" s="271"/>
    </row>
    <row r="186" spans="1:51">
      <c r="C186" s="374"/>
      <c r="D186" s="374"/>
      <c r="F186" s="271"/>
      <c r="G186" s="271"/>
      <c r="H186" s="271"/>
    </row>
    <row r="187" spans="1:51">
      <c r="C187" s="374"/>
      <c r="D187" s="374"/>
      <c r="F187" s="271"/>
      <c r="G187" s="271"/>
      <c r="H187" s="271"/>
    </row>
    <row r="188" spans="1:51">
      <c r="C188" s="374"/>
      <c r="D188" s="374"/>
      <c r="F188" s="271"/>
      <c r="G188" s="271"/>
      <c r="H188" s="271"/>
    </row>
    <row r="189" spans="1:51">
      <c r="C189" s="374"/>
      <c r="D189" s="374"/>
      <c r="F189" s="271"/>
      <c r="G189" s="271"/>
      <c r="H189" s="271"/>
    </row>
    <row r="190" spans="1:51">
      <c r="C190" s="374"/>
      <c r="D190" s="374"/>
      <c r="F190" s="271"/>
      <c r="G190" s="271"/>
      <c r="H190" s="271"/>
    </row>
  </sheetData>
  <autoFilter ref="A6:N162">
    <filterColumn colId="11">
      <filters>
        <filter val="1,002,063"/>
        <filter val="1,045,593"/>
        <filter val="1,144,153"/>
        <filter val="1,196,253"/>
        <filter val="1,317,000"/>
        <filter val="1,385,000"/>
        <filter val="1,394,000"/>
        <filter val="1,500,000"/>
        <filter val="1,503,000"/>
        <filter val="1,511,000"/>
        <filter val="1,531,430"/>
        <filter val="1,690,000"/>
        <filter val="1,909,000"/>
        <filter val="10,000,000"/>
        <filter val="100,509"/>
        <filter val="101,640"/>
        <filter val="129,360"/>
        <filter val="130,500"/>
        <filter val="136,008"/>
        <filter val="147,840"/>
        <filter val="15,574,000"/>
        <filter val="157,080"/>
        <filter val="16,434,000"/>
        <filter val="164,915,177"/>
        <filter val="17,235,000"/>
        <filter val="18,096"/>
        <filter val="2,137,500"/>
        <filter val="2,152,000"/>
        <filter val="2,154,000"/>
        <filter val="2,391,000"/>
        <filter val="2,401,000"/>
        <filter val="2,423,000"/>
        <filter val="20,000,000"/>
        <filter val="20,339,000"/>
        <filter val="204,013"/>
        <filter val="21,309,000"/>
        <filter val="23,037,000"/>
        <filter val="23,546,000"/>
        <filter val="24,928,000"/>
        <filter val="25,000,000"/>
        <filter val="267,731"/>
        <filter val="27,083,000"/>
        <filter val="28,907,000"/>
        <filter val="293,552"/>
        <filter val="3,139,000"/>
        <filter val="3,303,000"/>
        <filter val="32,239,000"/>
        <filter val="32,495,000"/>
        <filter val="351,736"/>
        <filter val="356,897"/>
        <filter val="36,888"/>
        <filter val="458,200"/>
        <filter val="5,744,000"/>
        <filter val="52,360"/>
        <filter val="53,900"/>
        <filter val="58,536,000"/>
        <filter val="6,982"/>
        <filter val="609,862"/>
        <filter val="61,845,000"/>
        <filter val="641,053"/>
        <filter val="654,175"/>
        <filter val="72,278"/>
        <filter val="720,620"/>
        <filter val="742,347"/>
        <filter val="75,457"/>
        <filter val="75,974"/>
        <filter val="76,511,615"/>
        <filter val="77,000"/>
        <filter val="77,140"/>
        <filter val="772,980"/>
        <filter val="8,000"/>
        <filter val="8,644,750"/>
        <filter val="874,187,634"/>
        <filter val="89,778"/>
        <filter val="91,154,000"/>
        <filter val="98,560"/>
        <filter val="98,561"/>
        <filter val="980,044"/>
      </filters>
    </filterColumn>
  </autoFilter>
  <mergeCells count="80">
    <mergeCell ref="A158:A161"/>
    <mergeCell ref="B158:B161"/>
    <mergeCell ref="C158:C161"/>
    <mergeCell ref="D158:D161"/>
    <mergeCell ref="M158:M161"/>
    <mergeCell ref="B139:B157"/>
    <mergeCell ref="C139:C157"/>
    <mergeCell ref="M139:M157"/>
    <mergeCell ref="A115:A121"/>
    <mergeCell ref="B115:B121"/>
    <mergeCell ref="C115:C121"/>
    <mergeCell ref="D115:D121"/>
    <mergeCell ref="M115:M121"/>
    <mergeCell ref="A122:A129"/>
    <mergeCell ref="B122:B129"/>
    <mergeCell ref="A131:A138"/>
    <mergeCell ref="B131:B138"/>
    <mergeCell ref="C131:C138"/>
    <mergeCell ref="M131:M138"/>
    <mergeCell ref="A139:A157"/>
    <mergeCell ref="C122:C129"/>
    <mergeCell ref="D122:D129"/>
    <mergeCell ref="M122:M129"/>
    <mergeCell ref="A97:A104"/>
    <mergeCell ref="B97:B104"/>
    <mergeCell ref="C97:C104"/>
    <mergeCell ref="D97:D104"/>
    <mergeCell ref="M97:M104"/>
    <mergeCell ref="A106:A114"/>
    <mergeCell ref="B106:B114"/>
    <mergeCell ref="C106:C114"/>
    <mergeCell ref="D106:D114"/>
    <mergeCell ref="M106:M114"/>
    <mergeCell ref="A76:A81"/>
    <mergeCell ref="B76:B81"/>
    <mergeCell ref="C76:C81"/>
    <mergeCell ref="D76:D81"/>
    <mergeCell ref="M76:M81"/>
    <mergeCell ref="A89:A96"/>
    <mergeCell ref="B89:B96"/>
    <mergeCell ref="C89:C96"/>
    <mergeCell ref="D89:D96"/>
    <mergeCell ref="M89:M96"/>
    <mergeCell ref="M68:M71"/>
    <mergeCell ref="A73:A74"/>
    <mergeCell ref="B73:B74"/>
    <mergeCell ref="C73:C74"/>
    <mergeCell ref="D73:D74"/>
    <mergeCell ref="E73:E74"/>
    <mergeCell ref="M73:M74"/>
    <mergeCell ref="A68:A71"/>
    <mergeCell ref="B68:B71"/>
    <mergeCell ref="C68:C71"/>
    <mergeCell ref="D68:D71"/>
    <mergeCell ref="E68:E69"/>
    <mergeCell ref="A53:A67"/>
    <mergeCell ref="B53:B67"/>
    <mergeCell ref="C53:C67"/>
    <mergeCell ref="D53:D67"/>
    <mergeCell ref="M53:M67"/>
    <mergeCell ref="M28:M46"/>
    <mergeCell ref="A47:A52"/>
    <mergeCell ref="B47:B52"/>
    <mergeCell ref="C47:C52"/>
    <mergeCell ref="D47:D52"/>
    <mergeCell ref="E47:E52"/>
    <mergeCell ref="M47:M52"/>
    <mergeCell ref="A28:A46"/>
    <mergeCell ref="B28:B46"/>
    <mergeCell ref="C28:C46"/>
    <mergeCell ref="D28:D46"/>
    <mergeCell ref="E28:E46"/>
    <mergeCell ref="A1:N1"/>
    <mergeCell ref="A2:N2"/>
    <mergeCell ref="A4:N4"/>
    <mergeCell ref="A13:A27"/>
    <mergeCell ref="B13:B27"/>
    <mergeCell ref="C13:C27"/>
    <mergeCell ref="D13:D27"/>
    <mergeCell ref="M13:M27"/>
  </mergeCells>
  <phoneticPr fontId="0" type="noConversion"/>
  <pageMargins left="0.75" right="0.75" top="1" bottom="1" header="0.3" footer="0.3"/>
  <pageSetup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92D050"/>
  </sheetPr>
  <dimension ref="A1:L426"/>
  <sheetViews>
    <sheetView showGridLines="0" zoomScaleNormal="100" zoomScaleSheetLayoutView="100" workbookViewId="0">
      <pane ySplit="6" topLeftCell="A7" activePane="bottomLeft" state="frozen"/>
      <selection pane="bottomLeft" activeCell="J399" sqref="J399"/>
    </sheetView>
  </sheetViews>
  <sheetFormatPr baseColWidth="10" defaultColWidth="11.42578125" defaultRowHeight="12.75"/>
  <cols>
    <col min="1" max="1" width="5.140625" style="825" customWidth="1"/>
    <col min="2" max="2" width="39.140625" style="825" bestFit="1" customWidth="1"/>
    <col min="3" max="3" width="11" style="825" customWidth="1"/>
    <col min="4" max="4" width="33.7109375" style="825" customWidth="1"/>
    <col min="5" max="5" width="20.85546875" style="837" customWidth="1"/>
    <col min="6" max="6" width="11.42578125" style="825"/>
    <col min="7" max="7" width="12.5703125" style="825" customWidth="1"/>
    <col min="8" max="8" width="15" style="825" customWidth="1"/>
    <col min="9" max="9" width="14.140625" style="825" customWidth="1"/>
    <col min="10" max="10" width="14.5703125" style="1204" customWidth="1"/>
    <col min="11" max="11" width="13.85546875" style="825" bestFit="1" customWidth="1"/>
    <col min="12" max="12" width="16.28515625" style="825" bestFit="1" customWidth="1"/>
    <col min="13" max="16384" width="11.42578125" style="825"/>
  </cols>
  <sheetData>
    <row r="1" spans="1:11">
      <c r="A1" s="1378" t="s">
        <v>610</v>
      </c>
      <c r="B1" s="1378"/>
      <c r="C1" s="1378"/>
      <c r="D1" s="1378"/>
      <c r="E1" s="1378"/>
      <c r="F1" s="1378"/>
      <c r="G1" s="1378"/>
      <c r="H1" s="1378"/>
      <c r="I1" s="1378"/>
      <c r="J1" s="1378"/>
    </row>
    <row r="2" spans="1:11">
      <c r="A2" s="1379" t="s">
        <v>611</v>
      </c>
      <c r="B2" s="1379"/>
      <c r="C2" s="1379"/>
      <c r="D2" s="1379"/>
      <c r="E2" s="1379"/>
      <c r="F2" s="1379"/>
      <c r="G2" s="1379"/>
      <c r="H2" s="1379"/>
      <c r="I2" s="1379"/>
      <c r="J2" s="1379"/>
    </row>
    <row r="3" spans="1:11">
      <c r="A3" s="821"/>
      <c r="B3" s="1058"/>
      <c r="C3" s="1058"/>
      <c r="D3" s="1059"/>
      <c r="E3" s="1060"/>
      <c r="F3" s="822"/>
      <c r="G3" s="823"/>
      <c r="H3" s="824"/>
    </row>
    <row r="4" spans="1:11">
      <c r="A4" s="1383" t="s">
        <v>558</v>
      </c>
      <c r="B4" s="1383"/>
      <c r="C4" s="1383"/>
      <c r="D4" s="1383"/>
      <c r="E4" s="1383"/>
      <c r="F4" s="1383"/>
      <c r="G4" s="1383"/>
      <c r="H4" s="1383"/>
      <c r="I4" s="1383"/>
      <c r="J4" s="1383"/>
    </row>
    <row r="5" spans="1:11">
      <c r="A5" s="826"/>
      <c r="B5" s="827"/>
      <c r="C5" s="828"/>
      <c r="D5" s="829"/>
      <c r="E5" s="827"/>
      <c r="F5" s="829"/>
      <c r="G5" s="828"/>
      <c r="H5" s="827"/>
      <c r="I5" s="830"/>
      <c r="J5" s="1199" t="str">
        <f>+'DISPONIBLE Bo'!F5</f>
        <v>Corte al 15 de Octubre de 2024</v>
      </c>
    </row>
    <row r="6" spans="1:11" ht="25.5">
      <c r="A6" s="540" t="s">
        <v>364</v>
      </c>
      <c r="B6" s="1061" t="s">
        <v>568</v>
      </c>
      <c r="C6" s="1061" t="s">
        <v>376</v>
      </c>
      <c r="D6" s="1061" t="s">
        <v>573</v>
      </c>
      <c r="E6" s="1061" t="s">
        <v>462</v>
      </c>
      <c r="F6" s="554" t="s">
        <v>575</v>
      </c>
      <c r="G6" s="553" t="s">
        <v>571</v>
      </c>
      <c r="H6" s="555" t="s">
        <v>463</v>
      </c>
      <c r="I6" s="831" t="s">
        <v>43</v>
      </c>
      <c r="J6" s="832" t="s">
        <v>2296</v>
      </c>
      <c r="K6" s="833"/>
    </row>
    <row r="7" spans="1:11">
      <c r="A7" s="999">
        <v>1</v>
      </c>
      <c r="B7" s="1062" t="s">
        <v>613</v>
      </c>
      <c r="C7" s="1063" t="s">
        <v>614</v>
      </c>
      <c r="D7" s="680" t="s">
        <v>615</v>
      </c>
      <c r="E7" s="1064" t="s">
        <v>416</v>
      </c>
      <c r="F7" s="1142">
        <v>45546</v>
      </c>
      <c r="G7" s="1142">
        <v>45576</v>
      </c>
      <c r="H7" s="996" t="s">
        <v>2522</v>
      </c>
      <c r="I7" s="1143">
        <v>467670</v>
      </c>
      <c r="J7" s="1380">
        <f>SUM(I7:I16)</f>
        <v>3396022</v>
      </c>
      <c r="K7" s="833"/>
    </row>
    <row r="8" spans="1:11">
      <c r="A8" s="999">
        <v>2</v>
      </c>
      <c r="B8" s="1062" t="s">
        <v>613</v>
      </c>
      <c r="C8" s="1063" t="s">
        <v>614</v>
      </c>
      <c r="D8" s="680" t="s">
        <v>615</v>
      </c>
      <c r="E8" s="1064" t="s">
        <v>416</v>
      </c>
      <c r="F8" s="1142">
        <v>45546</v>
      </c>
      <c r="G8" s="1142">
        <v>45576</v>
      </c>
      <c r="H8" s="996" t="s">
        <v>2523</v>
      </c>
      <c r="I8" s="1143">
        <v>436135</v>
      </c>
      <c r="J8" s="1380"/>
      <c r="K8" s="833"/>
    </row>
    <row r="9" spans="1:11">
      <c r="A9" s="999">
        <v>3</v>
      </c>
      <c r="B9" s="1062" t="s">
        <v>613</v>
      </c>
      <c r="C9" s="1063" t="s">
        <v>614</v>
      </c>
      <c r="D9" s="680" t="s">
        <v>615</v>
      </c>
      <c r="E9" s="1064" t="s">
        <v>416</v>
      </c>
      <c r="F9" s="1142">
        <v>45552</v>
      </c>
      <c r="G9" s="1142">
        <v>45582</v>
      </c>
      <c r="H9" s="996" t="s">
        <v>2524</v>
      </c>
      <c r="I9" s="1143">
        <v>603211</v>
      </c>
      <c r="J9" s="1380"/>
      <c r="K9" s="833"/>
    </row>
    <row r="10" spans="1:11">
      <c r="A10" s="999">
        <v>4</v>
      </c>
      <c r="B10" s="1062" t="s">
        <v>613</v>
      </c>
      <c r="C10" s="1063" t="s">
        <v>614</v>
      </c>
      <c r="D10" s="680" t="s">
        <v>615</v>
      </c>
      <c r="E10" s="1064" t="s">
        <v>416</v>
      </c>
      <c r="F10" s="1142">
        <v>45557</v>
      </c>
      <c r="G10" s="1142">
        <v>45587</v>
      </c>
      <c r="H10" s="996" t="s">
        <v>2525</v>
      </c>
      <c r="I10" s="1143">
        <v>47600</v>
      </c>
      <c r="J10" s="1380"/>
      <c r="K10" s="833"/>
    </row>
    <row r="11" spans="1:11">
      <c r="A11" s="999">
        <v>5</v>
      </c>
      <c r="B11" s="1062" t="s">
        <v>613</v>
      </c>
      <c r="C11" s="1063" t="s">
        <v>614</v>
      </c>
      <c r="D11" s="680" t="s">
        <v>615</v>
      </c>
      <c r="E11" s="1064" t="s">
        <v>416</v>
      </c>
      <c r="F11" s="1142">
        <v>45570</v>
      </c>
      <c r="G11" s="1142">
        <v>45600</v>
      </c>
      <c r="H11" s="996" t="s">
        <v>2526</v>
      </c>
      <c r="I11" s="1143">
        <v>132566</v>
      </c>
      <c r="J11" s="1380"/>
      <c r="K11" s="833"/>
    </row>
    <row r="12" spans="1:11">
      <c r="A12" s="999">
        <v>6</v>
      </c>
      <c r="B12" s="1062" t="s">
        <v>613</v>
      </c>
      <c r="C12" s="1063" t="s">
        <v>2527</v>
      </c>
      <c r="D12" s="680" t="s">
        <v>615</v>
      </c>
      <c r="E12" s="1064" t="s">
        <v>416</v>
      </c>
      <c r="F12" s="1142">
        <v>45572</v>
      </c>
      <c r="G12" s="1142">
        <v>45602</v>
      </c>
      <c r="H12" s="996" t="s">
        <v>2528</v>
      </c>
      <c r="I12" s="1143">
        <v>485520</v>
      </c>
      <c r="J12" s="1380"/>
      <c r="K12" s="833"/>
    </row>
    <row r="13" spans="1:11">
      <c r="A13" s="999">
        <v>7</v>
      </c>
      <c r="B13" s="1062" t="s">
        <v>613</v>
      </c>
      <c r="C13" s="1063" t="s">
        <v>2529</v>
      </c>
      <c r="D13" s="680" t="s">
        <v>615</v>
      </c>
      <c r="E13" s="1064" t="s">
        <v>416</v>
      </c>
      <c r="F13" s="1142">
        <v>45573</v>
      </c>
      <c r="G13" s="1142">
        <v>45603</v>
      </c>
      <c r="H13" s="996" t="s">
        <v>2530</v>
      </c>
      <c r="I13" s="1143">
        <v>189567</v>
      </c>
      <c r="J13" s="1380"/>
      <c r="K13" s="833"/>
    </row>
    <row r="14" spans="1:11">
      <c r="A14" s="999">
        <v>8</v>
      </c>
      <c r="B14" s="1062" t="s">
        <v>613</v>
      </c>
      <c r="C14" s="1063" t="s">
        <v>2531</v>
      </c>
      <c r="D14" s="680" t="s">
        <v>615</v>
      </c>
      <c r="E14" s="1064" t="s">
        <v>416</v>
      </c>
      <c r="F14" s="1142">
        <v>45575</v>
      </c>
      <c r="G14" s="1142">
        <v>45605</v>
      </c>
      <c r="H14" s="996" t="s">
        <v>2532</v>
      </c>
      <c r="I14" s="1143">
        <v>579054</v>
      </c>
      <c r="J14" s="1380"/>
      <c r="K14" s="833"/>
    </row>
    <row r="15" spans="1:11">
      <c r="A15" s="999">
        <v>9</v>
      </c>
      <c r="B15" s="1062" t="s">
        <v>613</v>
      </c>
      <c r="C15" s="1063" t="s">
        <v>2533</v>
      </c>
      <c r="D15" s="680" t="s">
        <v>615</v>
      </c>
      <c r="E15" s="1064" t="s">
        <v>416</v>
      </c>
      <c r="F15" s="1142">
        <v>45575</v>
      </c>
      <c r="G15" s="1142">
        <v>45605</v>
      </c>
      <c r="H15" s="996" t="s">
        <v>2534</v>
      </c>
      <c r="I15" s="1143">
        <v>265132</v>
      </c>
      <c r="J15" s="1380"/>
      <c r="K15" s="833"/>
    </row>
    <row r="16" spans="1:11">
      <c r="A16" s="999">
        <v>10</v>
      </c>
      <c r="B16" s="1062" t="s">
        <v>613</v>
      </c>
      <c r="C16" s="1063" t="s">
        <v>2535</v>
      </c>
      <c r="D16" s="680" t="s">
        <v>615</v>
      </c>
      <c r="E16" s="1064" t="s">
        <v>416</v>
      </c>
      <c r="F16" s="1142">
        <v>45576</v>
      </c>
      <c r="G16" s="1142">
        <v>45606</v>
      </c>
      <c r="H16" s="996" t="s">
        <v>2536</v>
      </c>
      <c r="I16" s="1143">
        <v>189567</v>
      </c>
      <c r="J16" s="1380"/>
      <c r="K16" s="833"/>
    </row>
    <row r="17" spans="1:11">
      <c r="A17" s="999">
        <v>11</v>
      </c>
      <c r="B17" s="1062" t="s">
        <v>616</v>
      </c>
      <c r="C17" s="1063" t="s">
        <v>617</v>
      </c>
      <c r="D17" s="680" t="s">
        <v>618</v>
      </c>
      <c r="E17" s="1064" t="s">
        <v>416</v>
      </c>
      <c r="F17" s="1142">
        <v>45554</v>
      </c>
      <c r="G17" s="1142">
        <v>45569</v>
      </c>
      <c r="H17" s="996" t="s">
        <v>2537</v>
      </c>
      <c r="I17" s="1143">
        <v>2334450</v>
      </c>
      <c r="J17" s="1381">
        <f>SUM(I17:I24)</f>
        <v>26572717.550000001</v>
      </c>
      <c r="K17" s="833"/>
    </row>
    <row r="18" spans="1:11">
      <c r="A18" s="999">
        <v>12</v>
      </c>
      <c r="B18" s="1062" t="s">
        <v>616</v>
      </c>
      <c r="C18" s="1063" t="s">
        <v>617</v>
      </c>
      <c r="D18" s="680" t="s">
        <v>618</v>
      </c>
      <c r="E18" s="1064" t="s">
        <v>416</v>
      </c>
      <c r="F18" s="1142">
        <v>45558</v>
      </c>
      <c r="G18" s="1142">
        <v>45573</v>
      </c>
      <c r="H18" s="996" t="s">
        <v>2538</v>
      </c>
      <c r="I18" s="1143">
        <v>1704562.2</v>
      </c>
      <c r="J18" s="1381"/>
      <c r="K18" s="833"/>
    </row>
    <row r="19" spans="1:11">
      <c r="A19" s="999">
        <v>13</v>
      </c>
      <c r="B19" s="1062" t="s">
        <v>616</v>
      </c>
      <c r="C19" s="1063" t="s">
        <v>617</v>
      </c>
      <c r="D19" s="680" t="s">
        <v>618</v>
      </c>
      <c r="E19" s="1064" t="s">
        <v>416</v>
      </c>
      <c r="F19" s="1142">
        <v>45558</v>
      </c>
      <c r="G19" s="1142">
        <v>45573</v>
      </c>
      <c r="H19" s="996" t="s">
        <v>2539</v>
      </c>
      <c r="I19" s="1143">
        <v>6217143</v>
      </c>
      <c r="J19" s="1381"/>
      <c r="K19" s="833"/>
    </row>
    <row r="20" spans="1:11">
      <c r="A20" s="999">
        <v>14</v>
      </c>
      <c r="B20" s="1062" t="s">
        <v>616</v>
      </c>
      <c r="C20" s="1063" t="s">
        <v>617</v>
      </c>
      <c r="D20" s="680" t="s">
        <v>618</v>
      </c>
      <c r="E20" s="1064" t="s">
        <v>416</v>
      </c>
      <c r="F20" s="1142">
        <v>45561</v>
      </c>
      <c r="G20" s="1142">
        <v>45576</v>
      </c>
      <c r="H20" s="996" t="s">
        <v>2540</v>
      </c>
      <c r="I20" s="1143">
        <v>2334450</v>
      </c>
      <c r="J20" s="1381"/>
      <c r="K20" s="833"/>
    </row>
    <row r="21" spans="1:11">
      <c r="A21" s="999">
        <v>15</v>
      </c>
      <c r="B21" s="1062" t="s">
        <v>616</v>
      </c>
      <c r="C21" s="1063" t="s">
        <v>617</v>
      </c>
      <c r="D21" s="680" t="s">
        <v>618</v>
      </c>
      <c r="E21" s="1064" t="s">
        <v>416</v>
      </c>
      <c r="F21" s="1142">
        <v>45566</v>
      </c>
      <c r="G21" s="1142">
        <v>45581</v>
      </c>
      <c r="H21" s="996" t="s">
        <v>2541</v>
      </c>
      <c r="I21" s="1143">
        <v>4728665</v>
      </c>
      <c r="J21" s="1381"/>
      <c r="K21" s="833"/>
    </row>
    <row r="22" spans="1:11">
      <c r="A22" s="999">
        <v>16</v>
      </c>
      <c r="B22" s="1062" t="s">
        <v>616</v>
      </c>
      <c r="C22" s="1063" t="s">
        <v>617</v>
      </c>
      <c r="D22" s="680" t="s">
        <v>618</v>
      </c>
      <c r="E22" s="1064" t="s">
        <v>416</v>
      </c>
      <c r="F22" s="1142">
        <v>45568</v>
      </c>
      <c r="G22" s="1142">
        <v>45583</v>
      </c>
      <c r="H22" s="996" t="s">
        <v>2542</v>
      </c>
      <c r="I22" s="1143">
        <v>1327990</v>
      </c>
      <c r="J22" s="1381"/>
      <c r="K22" s="833"/>
    </row>
    <row r="23" spans="1:11">
      <c r="A23" s="999">
        <v>17</v>
      </c>
      <c r="B23" s="1062" t="s">
        <v>616</v>
      </c>
      <c r="C23" s="1063" t="s">
        <v>617</v>
      </c>
      <c r="D23" s="680" t="s">
        <v>618</v>
      </c>
      <c r="E23" s="1064" t="s">
        <v>416</v>
      </c>
      <c r="F23" s="1142">
        <v>45572</v>
      </c>
      <c r="G23" s="1142">
        <v>45587</v>
      </c>
      <c r="H23" s="996" t="s">
        <v>2543</v>
      </c>
      <c r="I23" s="1143">
        <v>2371791.35</v>
      </c>
      <c r="J23" s="1381"/>
      <c r="K23" s="833"/>
    </row>
    <row r="24" spans="1:11">
      <c r="A24" s="999">
        <v>18</v>
      </c>
      <c r="B24" s="1062" t="s">
        <v>616</v>
      </c>
      <c r="C24" s="1063" t="s">
        <v>617</v>
      </c>
      <c r="D24" s="680" t="s">
        <v>618</v>
      </c>
      <c r="E24" s="1064" t="s">
        <v>416</v>
      </c>
      <c r="F24" s="1142">
        <v>45575</v>
      </c>
      <c r="G24" s="1142">
        <v>45590</v>
      </c>
      <c r="H24" s="996" t="s">
        <v>2544</v>
      </c>
      <c r="I24" s="1143">
        <v>5553666</v>
      </c>
      <c r="J24" s="1381"/>
      <c r="K24" s="833"/>
    </row>
    <row r="25" spans="1:11">
      <c r="A25" s="999">
        <v>19</v>
      </c>
      <c r="B25" s="1062" t="s">
        <v>619</v>
      </c>
      <c r="C25" s="1063" t="s">
        <v>620</v>
      </c>
      <c r="D25" s="680" t="s">
        <v>621</v>
      </c>
      <c r="E25" s="1064" t="s">
        <v>612</v>
      </c>
      <c r="F25" s="1142">
        <v>45310</v>
      </c>
      <c r="G25" s="1142">
        <v>45310</v>
      </c>
      <c r="H25" s="996" t="s">
        <v>622</v>
      </c>
      <c r="I25" s="1143">
        <v>999594</v>
      </c>
      <c r="J25" s="1381">
        <f>SUM(I25:I26)</f>
        <v>1079594</v>
      </c>
      <c r="K25" s="833"/>
    </row>
    <row r="26" spans="1:11">
      <c r="A26" s="999">
        <v>20</v>
      </c>
      <c r="B26" s="1062" t="s">
        <v>619</v>
      </c>
      <c r="C26" s="1063" t="s">
        <v>620</v>
      </c>
      <c r="D26" s="680" t="s">
        <v>621</v>
      </c>
      <c r="E26" s="1064" t="s">
        <v>612</v>
      </c>
      <c r="F26" s="1142">
        <v>45322</v>
      </c>
      <c r="G26" s="1142">
        <v>45322</v>
      </c>
      <c r="H26" s="996" t="s">
        <v>623</v>
      </c>
      <c r="I26" s="1143">
        <v>80000</v>
      </c>
      <c r="J26" s="1381"/>
      <c r="K26" s="833"/>
    </row>
    <row r="27" spans="1:11">
      <c r="A27" s="999">
        <v>21</v>
      </c>
      <c r="B27" s="1062" t="s">
        <v>624</v>
      </c>
      <c r="C27" s="1063" t="s">
        <v>625</v>
      </c>
      <c r="D27" s="680" t="s">
        <v>660</v>
      </c>
      <c r="E27" s="1064" t="s">
        <v>612</v>
      </c>
      <c r="F27" s="1142">
        <v>45169</v>
      </c>
      <c r="G27" s="1142">
        <v>45199</v>
      </c>
      <c r="H27" s="996" t="s">
        <v>626</v>
      </c>
      <c r="I27" s="1143">
        <v>1411550</v>
      </c>
      <c r="J27" s="1381">
        <f>SUM(I27:I63)</f>
        <v>51613815.420000002</v>
      </c>
      <c r="K27" s="833"/>
    </row>
    <row r="28" spans="1:11">
      <c r="A28" s="999">
        <v>22</v>
      </c>
      <c r="B28" s="1062" t="s">
        <v>624</v>
      </c>
      <c r="C28" s="1063" t="s">
        <v>625</v>
      </c>
      <c r="D28" s="680" t="s">
        <v>660</v>
      </c>
      <c r="E28" s="1064" t="s">
        <v>612</v>
      </c>
      <c r="F28" s="1142">
        <v>45173</v>
      </c>
      <c r="G28" s="1142">
        <v>45203</v>
      </c>
      <c r="H28" s="996" t="s">
        <v>627</v>
      </c>
      <c r="I28" s="1143">
        <v>1747500</v>
      </c>
      <c r="J28" s="1381"/>
      <c r="K28" s="833"/>
    </row>
    <row r="29" spans="1:11">
      <c r="A29" s="999">
        <v>23</v>
      </c>
      <c r="B29" s="1062" t="s">
        <v>624</v>
      </c>
      <c r="C29" s="1063" t="s">
        <v>625</v>
      </c>
      <c r="D29" s="680" t="s">
        <v>660</v>
      </c>
      <c r="E29" s="1064" t="s">
        <v>612</v>
      </c>
      <c r="F29" s="1142">
        <v>45174</v>
      </c>
      <c r="G29" s="1142">
        <v>45204</v>
      </c>
      <c r="H29" s="996" t="s">
        <v>628</v>
      </c>
      <c r="I29" s="1143">
        <v>1808662.5</v>
      </c>
      <c r="J29" s="1381"/>
      <c r="K29" s="833"/>
    </row>
    <row r="30" spans="1:11">
      <c r="A30" s="999">
        <v>24</v>
      </c>
      <c r="B30" s="1062" t="s">
        <v>624</v>
      </c>
      <c r="C30" s="1063" t="s">
        <v>625</v>
      </c>
      <c r="D30" s="680" t="s">
        <v>660</v>
      </c>
      <c r="E30" s="1064" t="s">
        <v>612</v>
      </c>
      <c r="F30" s="1142">
        <v>45178</v>
      </c>
      <c r="G30" s="1142">
        <v>45208</v>
      </c>
      <c r="H30" s="996" t="s">
        <v>629</v>
      </c>
      <c r="I30" s="1143">
        <v>2796000</v>
      </c>
      <c r="J30" s="1381"/>
      <c r="K30" s="833"/>
    </row>
    <row r="31" spans="1:11">
      <c r="A31" s="999">
        <v>25</v>
      </c>
      <c r="B31" s="1062" t="s">
        <v>624</v>
      </c>
      <c r="C31" s="1063" t="s">
        <v>625</v>
      </c>
      <c r="D31" s="680" t="s">
        <v>660</v>
      </c>
      <c r="E31" s="1064" t="s">
        <v>612</v>
      </c>
      <c r="F31" s="1142">
        <v>45180</v>
      </c>
      <c r="G31" s="1142">
        <v>45210</v>
      </c>
      <c r="H31" s="996" t="s">
        <v>630</v>
      </c>
      <c r="I31" s="1143">
        <v>3436750</v>
      </c>
      <c r="J31" s="1381"/>
      <c r="K31" s="833"/>
    </row>
    <row r="32" spans="1:11">
      <c r="A32" s="999">
        <v>26</v>
      </c>
      <c r="B32" s="1062" t="s">
        <v>624</v>
      </c>
      <c r="C32" s="1063" t="s">
        <v>625</v>
      </c>
      <c r="D32" s="680" t="s">
        <v>660</v>
      </c>
      <c r="E32" s="1064" t="s">
        <v>612</v>
      </c>
      <c r="F32" s="1142">
        <v>45196</v>
      </c>
      <c r="G32" s="1142">
        <v>45226</v>
      </c>
      <c r="H32" s="996" t="s">
        <v>631</v>
      </c>
      <c r="I32" s="1143">
        <v>665797.5</v>
      </c>
      <c r="J32" s="1381"/>
      <c r="K32" s="833"/>
    </row>
    <row r="33" spans="1:11">
      <c r="A33" s="999">
        <v>27</v>
      </c>
      <c r="B33" s="1062" t="s">
        <v>624</v>
      </c>
      <c r="C33" s="1063" t="s">
        <v>625</v>
      </c>
      <c r="D33" s="680" t="s">
        <v>660</v>
      </c>
      <c r="E33" s="1064" t="s">
        <v>612</v>
      </c>
      <c r="F33" s="1142">
        <v>45196</v>
      </c>
      <c r="G33" s="1142">
        <v>45226</v>
      </c>
      <c r="H33" s="996" t="s">
        <v>632</v>
      </c>
      <c r="I33" s="1143">
        <v>1535178.75</v>
      </c>
      <c r="J33" s="1381"/>
      <c r="K33" s="833"/>
    </row>
    <row r="34" spans="1:11">
      <c r="A34" s="999">
        <v>28</v>
      </c>
      <c r="B34" s="1062" t="s">
        <v>624</v>
      </c>
      <c r="C34" s="1063" t="s">
        <v>625</v>
      </c>
      <c r="D34" s="680" t="s">
        <v>660</v>
      </c>
      <c r="E34" s="1064" t="s">
        <v>612</v>
      </c>
      <c r="F34" s="1142">
        <v>45202</v>
      </c>
      <c r="G34" s="1142">
        <v>45232</v>
      </c>
      <c r="H34" s="996" t="s">
        <v>633</v>
      </c>
      <c r="I34" s="1143">
        <v>1438775</v>
      </c>
      <c r="J34" s="1381"/>
      <c r="K34" s="833"/>
    </row>
    <row r="35" spans="1:11">
      <c r="A35" s="999">
        <v>29</v>
      </c>
      <c r="B35" s="1062" t="s">
        <v>624</v>
      </c>
      <c r="C35" s="1063" t="s">
        <v>625</v>
      </c>
      <c r="D35" s="680" t="s">
        <v>660</v>
      </c>
      <c r="E35" s="1064" t="s">
        <v>612</v>
      </c>
      <c r="F35" s="1142">
        <v>45204</v>
      </c>
      <c r="G35" s="1142">
        <v>45234</v>
      </c>
      <c r="H35" s="996" t="s">
        <v>634</v>
      </c>
      <c r="I35" s="1143">
        <v>640000</v>
      </c>
      <c r="J35" s="1381"/>
      <c r="K35" s="833"/>
    </row>
    <row r="36" spans="1:11">
      <c r="A36" s="999">
        <v>30</v>
      </c>
      <c r="B36" s="1062" t="s">
        <v>624</v>
      </c>
      <c r="C36" s="1063" t="s">
        <v>625</v>
      </c>
      <c r="D36" s="680" t="s">
        <v>660</v>
      </c>
      <c r="E36" s="1064" t="s">
        <v>612</v>
      </c>
      <c r="F36" s="1142">
        <v>45204</v>
      </c>
      <c r="G36" s="1142">
        <v>45234</v>
      </c>
      <c r="H36" s="996" t="s">
        <v>634</v>
      </c>
      <c r="I36" s="1143">
        <v>121600</v>
      </c>
      <c r="J36" s="1381"/>
      <c r="K36" s="833"/>
    </row>
    <row r="37" spans="1:11">
      <c r="A37" s="999">
        <v>31</v>
      </c>
      <c r="B37" s="1062" t="s">
        <v>624</v>
      </c>
      <c r="C37" s="1063" t="s">
        <v>625</v>
      </c>
      <c r="D37" s="680" t="s">
        <v>660</v>
      </c>
      <c r="E37" s="1064" t="s">
        <v>612</v>
      </c>
      <c r="F37" s="1142">
        <v>45218</v>
      </c>
      <c r="G37" s="1142">
        <v>45248</v>
      </c>
      <c r="H37" s="996" t="s">
        <v>635</v>
      </c>
      <c r="I37" s="1143">
        <v>1880310</v>
      </c>
      <c r="J37" s="1381"/>
      <c r="K37" s="833"/>
    </row>
    <row r="38" spans="1:11">
      <c r="A38" s="999">
        <v>32</v>
      </c>
      <c r="B38" s="1062" t="s">
        <v>624</v>
      </c>
      <c r="C38" s="1063" t="s">
        <v>625</v>
      </c>
      <c r="D38" s="680" t="s">
        <v>660</v>
      </c>
      <c r="E38" s="1064" t="s">
        <v>612</v>
      </c>
      <c r="F38" s="1142">
        <v>45220</v>
      </c>
      <c r="G38" s="1142">
        <v>45250</v>
      </c>
      <c r="H38" s="996" t="s">
        <v>636</v>
      </c>
      <c r="I38" s="1143">
        <v>1041250</v>
      </c>
      <c r="J38" s="1381"/>
      <c r="K38" s="833"/>
    </row>
    <row r="39" spans="1:11">
      <c r="A39" s="999">
        <v>33</v>
      </c>
      <c r="B39" s="1062" t="s">
        <v>624</v>
      </c>
      <c r="C39" s="1063" t="s">
        <v>625</v>
      </c>
      <c r="D39" s="680" t="s">
        <v>660</v>
      </c>
      <c r="E39" s="1064" t="s">
        <v>612</v>
      </c>
      <c r="F39" s="1142">
        <v>45224</v>
      </c>
      <c r="G39" s="1142">
        <v>45254</v>
      </c>
      <c r="H39" s="996" t="s">
        <v>637</v>
      </c>
      <c r="I39" s="1143">
        <v>635000</v>
      </c>
      <c r="J39" s="1381"/>
      <c r="K39" s="833"/>
    </row>
    <row r="40" spans="1:11">
      <c r="A40" s="999">
        <v>34</v>
      </c>
      <c r="B40" s="1062" t="s">
        <v>624</v>
      </c>
      <c r="C40" s="1063" t="s">
        <v>625</v>
      </c>
      <c r="D40" s="680" t="s">
        <v>660</v>
      </c>
      <c r="E40" s="1064" t="s">
        <v>612</v>
      </c>
      <c r="F40" s="1142">
        <v>45224</v>
      </c>
      <c r="G40" s="1142">
        <v>45254</v>
      </c>
      <c r="H40" s="996" t="s">
        <v>637</v>
      </c>
      <c r="I40" s="1143">
        <v>120650</v>
      </c>
      <c r="J40" s="1381"/>
      <c r="K40" s="833"/>
    </row>
    <row r="41" spans="1:11">
      <c r="A41" s="999">
        <v>35</v>
      </c>
      <c r="B41" s="1062" t="s">
        <v>624</v>
      </c>
      <c r="C41" s="1063" t="s">
        <v>625</v>
      </c>
      <c r="D41" s="680" t="s">
        <v>660</v>
      </c>
      <c r="E41" s="1064" t="s">
        <v>612</v>
      </c>
      <c r="F41" s="1142">
        <v>45225</v>
      </c>
      <c r="G41" s="1142">
        <v>45255</v>
      </c>
      <c r="H41" s="996" t="s">
        <v>638</v>
      </c>
      <c r="I41" s="1143">
        <v>1020127.5</v>
      </c>
      <c r="J41" s="1381"/>
      <c r="K41" s="833"/>
    </row>
    <row r="42" spans="1:11">
      <c r="A42" s="999">
        <v>36</v>
      </c>
      <c r="B42" s="1062" t="s">
        <v>624</v>
      </c>
      <c r="C42" s="1063" t="s">
        <v>625</v>
      </c>
      <c r="D42" s="680" t="s">
        <v>660</v>
      </c>
      <c r="E42" s="1064" t="s">
        <v>612</v>
      </c>
      <c r="F42" s="1142">
        <v>45229</v>
      </c>
      <c r="G42" s="1142">
        <v>45229</v>
      </c>
      <c r="H42" s="996" t="s">
        <v>639</v>
      </c>
      <c r="I42" s="1143">
        <v>340000</v>
      </c>
      <c r="J42" s="1381"/>
      <c r="K42" s="833"/>
    </row>
    <row r="43" spans="1:11">
      <c r="A43" s="999">
        <v>37</v>
      </c>
      <c r="B43" s="1062" t="s">
        <v>624</v>
      </c>
      <c r="C43" s="1063" t="s">
        <v>625</v>
      </c>
      <c r="D43" s="680" t="s">
        <v>660</v>
      </c>
      <c r="E43" s="1064" t="s">
        <v>612</v>
      </c>
      <c r="F43" s="1142">
        <v>45229</v>
      </c>
      <c r="G43" s="1142">
        <v>45229</v>
      </c>
      <c r="H43" s="996" t="s">
        <v>639</v>
      </c>
      <c r="I43" s="1143">
        <v>64600</v>
      </c>
      <c r="J43" s="1381"/>
      <c r="K43" s="833"/>
    </row>
    <row r="44" spans="1:11">
      <c r="A44" s="999">
        <v>38</v>
      </c>
      <c r="B44" s="1062" t="s">
        <v>624</v>
      </c>
      <c r="C44" s="1063" t="s">
        <v>625</v>
      </c>
      <c r="D44" s="680" t="s">
        <v>660</v>
      </c>
      <c r="E44" s="1064" t="s">
        <v>612</v>
      </c>
      <c r="F44" s="1142">
        <v>45230</v>
      </c>
      <c r="G44" s="1142">
        <v>45260</v>
      </c>
      <c r="H44" s="996" t="s">
        <v>640</v>
      </c>
      <c r="I44" s="1143">
        <v>2284565</v>
      </c>
      <c r="J44" s="1381"/>
      <c r="K44" s="833"/>
    </row>
    <row r="45" spans="1:11">
      <c r="A45" s="999">
        <v>39</v>
      </c>
      <c r="B45" s="1062" t="s">
        <v>624</v>
      </c>
      <c r="C45" s="1063" t="s">
        <v>625</v>
      </c>
      <c r="D45" s="680" t="s">
        <v>660</v>
      </c>
      <c r="E45" s="1064" t="s">
        <v>612</v>
      </c>
      <c r="F45" s="1142">
        <v>45234</v>
      </c>
      <c r="G45" s="1142">
        <v>45264</v>
      </c>
      <c r="H45" s="996" t="s">
        <v>641</v>
      </c>
      <c r="I45" s="1143">
        <v>124950</v>
      </c>
      <c r="J45" s="1381"/>
      <c r="K45" s="833"/>
    </row>
    <row r="46" spans="1:11">
      <c r="A46" s="999">
        <v>40</v>
      </c>
      <c r="B46" s="1062" t="s">
        <v>624</v>
      </c>
      <c r="C46" s="1063" t="s">
        <v>625</v>
      </c>
      <c r="D46" s="680" t="s">
        <v>660</v>
      </c>
      <c r="E46" s="1064" t="s">
        <v>612</v>
      </c>
      <c r="F46" s="1142">
        <v>45238</v>
      </c>
      <c r="G46" s="1142">
        <v>45268</v>
      </c>
      <c r="H46" s="996" t="s">
        <v>642</v>
      </c>
      <c r="I46" s="1143">
        <v>3005700</v>
      </c>
      <c r="J46" s="1381"/>
      <c r="K46" s="833"/>
    </row>
    <row r="47" spans="1:11">
      <c r="A47" s="999">
        <v>41</v>
      </c>
      <c r="B47" s="1062" t="s">
        <v>624</v>
      </c>
      <c r="C47" s="1063" t="s">
        <v>625</v>
      </c>
      <c r="D47" s="680" t="s">
        <v>660</v>
      </c>
      <c r="E47" s="1064" t="s">
        <v>612</v>
      </c>
      <c r="F47" s="1142">
        <v>45244</v>
      </c>
      <c r="G47" s="1142">
        <v>45274</v>
      </c>
      <c r="H47" s="996" t="s">
        <v>643</v>
      </c>
      <c r="I47" s="1143">
        <v>1432950</v>
      </c>
      <c r="J47" s="1381"/>
      <c r="K47" s="833"/>
    </row>
    <row r="48" spans="1:11">
      <c r="A48" s="999">
        <v>42</v>
      </c>
      <c r="B48" s="1062" t="s">
        <v>624</v>
      </c>
      <c r="C48" s="1063" t="s">
        <v>625</v>
      </c>
      <c r="D48" s="680" t="s">
        <v>660</v>
      </c>
      <c r="E48" s="1064" t="s">
        <v>612</v>
      </c>
      <c r="F48" s="1142">
        <v>45247</v>
      </c>
      <c r="G48" s="1142">
        <v>45277</v>
      </c>
      <c r="H48" s="996" t="s">
        <v>644</v>
      </c>
      <c r="I48" s="1143">
        <v>595000</v>
      </c>
      <c r="J48" s="1381"/>
      <c r="K48" s="833"/>
    </row>
    <row r="49" spans="1:11">
      <c r="A49" s="999">
        <v>43</v>
      </c>
      <c r="B49" s="1062" t="s">
        <v>624</v>
      </c>
      <c r="C49" s="1063" t="s">
        <v>625</v>
      </c>
      <c r="D49" s="680" t="s">
        <v>660</v>
      </c>
      <c r="E49" s="1064" t="s">
        <v>612</v>
      </c>
      <c r="F49" s="1142">
        <v>45251</v>
      </c>
      <c r="G49" s="1142">
        <v>45281</v>
      </c>
      <c r="H49" s="996" t="s">
        <v>645</v>
      </c>
      <c r="I49" s="1143">
        <v>1092134.22</v>
      </c>
      <c r="J49" s="1381"/>
      <c r="K49" s="833"/>
    </row>
    <row r="50" spans="1:11">
      <c r="A50" s="999">
        <v>44</v>
      </c>
      <c r="B50" s="1062" t="s">
        <v>624</v>
      </c>
      <c r="C50" s="1063" t="s">
        <v>625</v>
      </c>
      <c r="D50" s="680" t="s">
        <v>660</v>
      </c>
      <c r="E50" s="1064" t="s">
        <v>612</v>
      </c>
      <c r="F50" s="1142">
        <v>45252</v>
      </c>
      <c r="G50" s="1142">
        <v>45282</v>
      </c>
      <c r="H50" s="996" t="s">
        <v>646</v>
      </c>
      <c r="I50" s="1143">
        <v>1607700</v>
      </c>
      <c r="J50" s="1381"/>
      <c r="K50" s="833"/>
    </row>
    <row r="51" spans="1:11">
      <c r="A51" s="999">
        <v>45</v>
      </c>
      <c r="B51" s="1062" t="s">
        <v>624</v>
      </c>
      <c r="C51" s="1063" t="s">
        <v>625</v>
      </c>
      <c r="D51" s="680" t="s">
        <v>660</v>
      </c>
      <c r="E51" s="1064" t="s">
        <v>612</v>
      </c>
      <c r="F51" s="1142">
        <v>45260</v>
      </c>
      <c r="G51" s="1142">
        <v>45290</v>
      </c>
      <c r="H51" s="996" t="s">
        <v>647</v>
      </c>
      <c r="I51" s="1143">
        <v>2475625</v>
      </c>
      <c r="J51" s="1381"/>
      <c r="K51" s="833"/>
    </row>
    <row r="52" spans="1:11">
      <c r="A52" s="999">
        <v>46</v>
      </c>
      <c r="B52" s="1062" t="s">
        <v>624</v>
      </c>
      <c r="C52" s="1063" t="s">
        <v>625</v>
      </c>
      <c r="D52" s="680" t="s">
        <v>660</v>
      </c>
      <c r="E52" s="1064" t="s">
        <v>612</v>
      </c>
      <c r="F52" s="1142">
        <v>45265</v>
      </c>
      <c r="G52" s="1142">
        <v>45295</v>
      </c>
      <c r="H52" s="996" t="s">
        <v>648</v>
      </c>
      <c r="I52" s="1143">
        <v>1717722.6</v>
      </c>
      <c r="J52" s="1381"/>
      <c r="K52" s="833"/>
    </row>
    <row r="53" spans="1:11">
      <c r="A53" s="999">
        <v>47</v>
      </c>
      <c r="B53" s="1062" t="s">
        <v>624</v>
      </c>
      <c r="C53" s="1063" t="s">
        <v>625</v>
      </c>
      <c r="D53" s="680" t="s">
        <v>660</v>
      </c>
      <c r="E53" s="1064" t="s">
        <v>612</v>
      </c>
      <c r="F53" s="1142">
        <v>45267</v>
      </c>
      <c r="G53" s="1142">
        <v>45297</v>
      </c>
      <c r="H53" s="996" t="s">
        <v>649</v>
      </c>
      <c r="I53" s="1143">
        <v>487900</v>
      </c>
      <c r="J53" s="1381"/>
      <c r="K53" s="833"/>
    </row>
    <row r="54" spans="1:11">
      <c r="A54" s="999">
        <v>48</v>
      </c>
      <c r="B54" s="1062" t="s">
        <v>624</v>
      </c>
      <c r="C54" s="1063" t="s">
        <v>625</v>
      </c>
      <c r="D54" s="680" t="s">
        <v>660</v>
      </c>
      <c r="E54" s="1064" t="s">
        <v>612</v>
      </c>
      <c r="F54" s="1142">
        <v>45271</v>
      </c>
      <c r="G54" s="1142">
        <v>45301</v>
      </c>
      <c r="H54" s="996" t="s">
        <v>650</v>
      </c>
      <c r="I54" s="1143">
        <v>535500</v>
      </c>
      <c r="J54" s="1381"/>
      <c r="K54" s="833"/>
    </row>
    <row r="55" spans="1:11">
      <c r="A55" s="999">
        <v>49</v>
      </c>
      <c r="B55" s="1062" t="s">
        <v>624</v>
      </c>
      <c r="C55" s="1063" t="s">
        <v>625</v>
      </c>
      <c r="D55" s="680" t="s">
        <v>660</v>
      </c>
      <c r="E55" s="1064" t="s">
        <v>612</v>
      </c>
      <c r="F55" s="1142">
        <v>45274</v>
      </c>
      <c r="G55" s="1142">
        <v>45304</v>
      </c>
      <c r="H55" s="996" t="s">
        <v>651</v>
      </c>
      <c r="I55" s="1143">
        <v>508725</v>
      </c>
      <c r="J55" s="1381"/>
      <c r="K55" s="833"/>
    </row>
    <row r="56" spans="1:11">
      <c r="A56" s="999">
        <v>50</v>
      </c>
      <c r="B56" s="1062" t="s">
        <v>624</v>
      </c>
      <c r="C56" s="1063" t="s">
        <v>625</v>
      </c>
      <c r="D56" s="680" t="s">
        <v>660</v>
      </c>
      <c r="E56" s="1064" t="s">
        <v>612</v>
      </c>
      <c r="F56" s="1142">
        <v>45286</v>
      </c>
      <c r="G56" s="1142">
        <v>45316</v>
      </c>
      <c r="H56" s="996" t="s">
        <v>652</v>
      </c>
      <c r="I56" s="1143">
        <v>777663.78</v>
      </c>
      <c r="J56" s="1381"/>
      <c r="K56" s="833"/>
    </row>
    <row r="57" spans="1:11">
      <c r="A57" s="999">
        <v>51</v>
      </c>
      <c r="B57" s="1062" t="s">
        <v>624</v>
      </c>
      <c r="C57" s="1063" t="s">
        <v>625</v>
      </c>
      <c r="D57" s="680" t="s">
        <v>660</v>
      </c>
      <c r="E57" s="1064" t="s">
        <v>612</v>
      </c>
      <c r="F57" s="1142">
        <v>45296</v>
      </c>
      <c r="G57" s="1142">
        <v>45326</v>
      </c>
      <c r="H57" s="996" t="s">
        <v>653</v>
      </c>
      <c r="I57" s="1143">
        <v>1041250</v>
      </c>
      <c r="J57" s="1381"/>
      <c r="K57" s="833"/>
    </row>
    <row r="58" spans="1:11">
      <c r="A58" s="999">
        <v>52</v>
      </c>
      <c r="B58" s="1062" t="s">
        <v>624</v>
      </c>
      <c r="C58" s="1063" t="s">
        <v>625</v>
      </c>
      <c r="D58" s="680" t="s">
        <v>660</v>
      </c>
      <c r="E58" s="1064" t="s">
        <v>612</v>
      </c>
      <c r="F58" s="1142">
        <v>45311</v>
      </c>
      <c r="G58" s="1142">
        <v>45341</v>
      </c>
      <c r="H58" s="996" t="s">
        <v>654</v>
      </c>
      <c r="I58" s="1143">
        <v>1567338.5699999998</v>
      </c>
      <c r="J58" s="1381"/>
      <c r="K58" s="833"/>
    </row>
    <row r="59" spans="1:11">
      <c r="A59" s="999">
        <v>53</v>
      </c>
      <c r="B59" s="1062" t="s">
        <v>624</v>
      </c>
      <c r="C59" s="1063" t="s">
        <v>625</v>
      </c>
      <c r="D59" s="680" t="s">
        <v>660</v>
      </c>
      <c r="E59" s="1064" t="s">
        <v>612</v>
      </c>
      <c r="F59" s="1142">
        <v>45313</v>
      </c>
      <c r="G59" s="1142">
        <v>45343</v>
      </c>
      <c r="H59" s="996" t="s">
        <v>655</v>
      </c>
      <c r="I59" s="1143">
        <v>297500</v>
      </c>
      <c r="J59" s="1381"/>
      <c r="K59" s="833"/>
    </row>
    <row r="60" spans="1:11">
      <c r="A60" s="999">
        <v>54</v>
      </c>
      <c r="B60" s="1062" t="s">
        <v>624</v>
      </c>
      <c r="C60" s="1063" t="s">
        <v>625</v>
      </c>
      <c r="D60" s="680" t="s">
        <v>660</v>
      </c>
      <c r="E60" s="1064" t="s">
        <v>612</v>
      </c>
      <c r="F60" s="1142">
        <v>45320</v>
      </c>
      <c r="G60" s="1142">
        <v>45350</v>
      </c>
      <c r="H60" s="996" t="s">
        <v>656</v>
      </c>
      <c r="I60" s="1143">
        <v>6588075</v>
      </c>
      <c r="J60" s="1381"/>
      <c r="K60" s="833"/>
    </row>
    <row r="61" spans="1:11">
      <c r="A61" s="999">
        <v>55</v>
      </c>
      <c r="B61" s="1062" t="s">
        <v>624</v>
      </c>
      <c r="C61" s="1063" t="s">
        <v>625</v>
      </c>
      <c r="D61" s="680" t="s">
        <v>660</v>
      </c>
      <c r="E61" s="1064" t="s">
        <v>612</v>
      </c>
      <c r="F61" s="1142">
        <v>45323</v>
      </c>
      <c r="G61" s="1142">
        <v>45353</v>
      </c>
      <c r="H61" s="996" t="s">
        <v>657</v>
      </c>
      <c r="I61" s="1143">
        <v>178500</v>
      </c>
      <c r="J61" s="1381"/>
      <c r="K61" s="833"/>
    </row>
    <row r="62" spans="1:11">
      <c r="A62" s="999">
        <v>56</v>
      </c>
      <c r="B62" s="1062" t="s">
        <v>624</v>
      </c>
      <c r="C62" s="1063" t="s">
        <v>625</v>
      </c>
      <c r="D62" s="680" t="s">
        <v>660</v>
      </c>
      <c r="E62" s="1064" t="s">
        <v>612</v>
      </c>
      <c r="F62" s="1142">
        <v>45324</v>
      </c>
      <c r="G62" s="1142">
        <v>45354</v>
      </c>
      <c r="H62" s="996" t="s">
        <v>658</v>
      </c>
      <c r="I62" s="1143">
        <v>1824390</v>
      </c>
      <c r="J62" s="1381"/>
      <c r="K62" s="833"/>
    </row>
    <row r="63" spans="1:11">
      <c r="A63" s="999">
        <v>57</v>
      </c>
      <c r="B63" s="1062" t="s">
        <v>624</v>
      </c>
      <c r="C63" s="1063" t="s">
        <v>625</v>
      </c>
      <c r="D63" s="680" t="s">
        <v>660</v>
      </c>
      <c r="E63" s="1064" t="s">
        <v>612</v>
      </c>
      <c r="F63" s="1142">
        <v>45352</v>
      </c>
      <c r="G63" s="1142">
        <v>45382</v>
      </c>
      <c r="H63" s="996" t="s">
        <v>659</v>
      </c>
      <c r="I63" s="1143">
        <v>2766875</v>
      </c>
      <c r="J63" s="1381"/>
      <c r="K63" s="833"/>
    </row>
    <row r="64" spans="1:11">
      <c r="A64" s="999">
        <v>58</v>
      </c>
      <c r="B64" s="1062" t="s">
        <v>661</v>
      </c>
      <c r="C64" s="1063" t="s">
        <v>676</v>
      </c>
      <c r="D64" s="680" t="s">
        <v>677</v>
      </c>
      <c r="E64" s="1064" t="s">
        <v>612</v>
      </c>
      <c r="F64" s="1142">
        <v>45295</v>
      </c>
      <c r="G64" s="1142">
        <v>45340</v>
      </c>
      <c r="H64" s="996" t="s">
        <v>662</v>
      </c>
      <c r="I64" s="1143">
        <v>5177084.5199999996</v>
      </c>
      <c r="J64" s="1381">
        <f>SUM(I64:I78)</f>
        <v>181757562.22000003</v>
      </c>
      <c r="K64" s="833"/>
    </row>
    <row r="65" spans="1:11">
      <c r="A65" s="999">
        <v>59</v>
      </c>
      <c r="B65" s="1062" t="s">
        <v>661</v>
      </c>
      <c r="C65" s="1063" t="s">
        <v>676</v>
      </c>
      <c r="D65" s="680" t="s">
        <v>677</v>
      </c>
      <c r="E65" s="1064" t="s">
        <v>612</v>
      </c>
      <c r="F65" s="1142">
        <v>45302</v>
      </c>
      <c r="G65" s="1142">
        <v>45347</v>
      </c>
      <c r="H65" s="996" t="s">
        <v>663</v>
      </c>
      <c r="I65" s="1143">
        <v>21521671.300000001</v>
      </c>
      <c r="J65" s="1381"/>
      <c r="K65" s="833"/>
    </row>
    <row r="66" spans="1:11">
      <c r="A66" s="999">
        <v>60</v>
      </c>
      <c r="B66" s="1062" t="s">
        <v>661</v>
      </c>
      <c r="C66" s="1063" t="s">
        <v>676</v>
      </c>
      <c r="D66" s="680" t="s">
        <v>677</v>
      </c>
      <c r="E66" s="1064" t="s">
        <v>612</v>
      </c>
      <c r="F66" s="1142">
        <v>45310</v>
      </c>
      <c r="G66" s="1142">
        <v>45355</v>
      </c>
      <c r="H66" s="996" t="s">
        <v>664</v>
      </c>
      <c r="I66" s="1143">
        <v>14518000</v>
      </c>
      <c r="J66" s="1381"/>
      <c r="K66" s="833"/>
    </row>
    <row r="67" spans="1:11">
      <c r="A67" s="999">
        <v>61</v>
      </c>
      <c r="B67" s="1062" t="s">
        <v>661</v>
      </c>
      <c r="C67" s="1063" t="s">
        <v>676</v>
      </c>
      <c r="D67" s="680" t="s">
        <v>677</v>
      </c>
      <c r="E67" s="1064" t="s">
        <v>612</v>
      </c>
      <c r="F67" s="1142">
        <v>45310</v>
      </c>
      <c r="G67" s="1142">
        <v>45355</v>
      </c>
      <c r="H67" s="996" t="s">
        <v>665</v>
      </c>
      <c r="I67" s="1143">
        <v>14568171.720000001</v>
      </c>
      <c r="J67" s="1381"/>
      <c r="K67" s="833"/>
    </row>
    <row r="68" spans="1:11">
      <c r="A68" s="999">
        <v>62</v>
      </c>
      <c r="B68" s="1062" t="s">
        <v>661</v>
      </c>
      <c r="C68" s="1063" t="s">
        <v>676</v>
      </c>
      <c r="D68" s="680" t="s">
        <v>677</v>
      </c>
      <c r="E68" s="1064" t="s">
        <v>612</v>
      </c>
      <c r="F68" s="1142">
        <v>45316</v>
      </c>
      <c r="G68" s="1142">
        <v>45361</v>
      </c>
      <c r="H68" s="996" t="s">
        <v>666</v>
      </c>
      <c r="I68" s="1143">
        <v>13241274.800000001</v>
      </c>
      <c r="J68" s="1381"/>
      <c r="K68" s="833"/>
    </row>
    <row r="69" spans="1:11">
      <c r="A69" s="999">
        <v>63</v>
      </c>
      <c r="B69" s="1062" t="s">
        <v>661</v>
      </c>
      <c r="C69" s="1063" t="s">
        <v>676</v>
      </c>
      <c r="D69" s="680" t="s">
        <v>677</v>
      </c>
      <c r="E69" s="1064" t="s">
        <v>612</v>
      </c>
      <c r="F69" s="1142">
        <v>45316</v>
      </c>
      <c r="G69" s="1142">
        <v>45361</v>
      </c>
      <c r="H69" s="996" t="s">
        <v>667</v>
      </c>
      <c r="I69" s="1143">
        <v>8748250</v>
      </c>
      <c r="J69" s="1381"/>
      <c r="K69" s="833"/>
    </row>
    <row r="70" spans="1:11">
      <c r="A70" s="999">
        <v>64</v>
      </c>
      <c r="B70" s="1062" t="s">
        <v>661</v>
      </c>
      <c r="C70" s="1063" t="s">
        <v>676</v>
      </c>
      <c r="D70" s="680" t="s">
        <v>677</v>
      </c>
      <c r="E70" s="1064" t="s">
        <v>612</v>
      </c>
      <c r="F70" s="1142">
        <v>45329</v>
      </c>
      <c r="G70" s="1142">
        <v>45374</v>
      </c>
      <c r="H70" s="996" t="s">
        <v>668</v>
      </c>
      <c r="I70" s="1143">
        <v>18506880</v>
      </c>
      <c r="J70" s="1381"/>
      <c r="K70" s="833"/>
    </row>
    <row r="71" spans="1:11">
      <c r="A71" s="999">
        <v>65</v>
      </c>
      <c r="B71" s="1062" t="s">
        <v>661</v>
      </c>
      <c r="C71" s="1063" t="s">
        <v>676</v>
      </c>
      <c r="D71" s="680" t="s">
        <v>677</v>
      </c>
      <c r="E71" s="1064" t="s">
        <v>612</v>
      </c>
      <c r="F71" s="1142">
        <v>45331</v>
      </c>
      <c r="G71" s="1142">
        <v>45376</v>
      </c>
      <c r="H71" s="996" t="s">
        <v>669</v>
      </c>
      <c r="I71" s="1143">
        <v>2641800</v>
      </c>
      <c r="J71" s="1381"/>
      <c r="K71" s="833"/>
    </row>
    <row r="72" spans="1:11">
      <c r="A72" s="999">
        <v>66</v>
      </c>
      <c r="B72" s="1062" t="s">
        <v>661</v>
      </c>
      <c r="C72" s="1063" t="s">
        <v>676</v>
      </c>
      <c r="D72" s="680" t="s">
        <v>677</v>
      </c>
      <c r="E72" s="1064" t="s">
        <v>612</v>
      </c>
      <c r="F72" s="1142">
        <v>45331</v>
      </c>
      <c r="G72" s="1142">
        <v>45376</v>
      </c>
      <c r="H72" s="996" t="s">
        <v>670</v>
      </c>
      <c r="I72" s="1143">
        <v>14518000</v>
      </c>
      <c r="J72" s="1381"/>
      <c r="K72" s="833"/>
    </row>
    <row r="73" spans="1:11">
      <c r="A73" s="999">
        <v>67</v>
      </c>
      <c r="B73" s="1062" t="s">
        <v>661</v>
      </c>
      <c r="C73" s="1063" t="s">
        <v>676</v>
      </c>
      <c r="D73" s="680" t="s">
        <v>677</v>
      </c>
      <c r="E73" s="1064" t="s">
        <v>612</v>
      </c>
      <c r="F73" s="1142">
        <v>45343</v>
      </c>
      <c r="G73" s="1142">
        <v>45388</v>
      </c>
      <c r="H73" s="996" t="s">
        <v>671</v>
      </c>
      <c r="I73" s="1143">
        <v>19662801.82</v>
      </c>
      <c r="J73" s="1381"/>
      <c r="K73" s="833"/>
    </row>
    <row r="74" spans="1:11">
      <c r="A74" s="999">
        <v>68</v>
      </c>
      <c r="B74" s="1062" t="s">
        <v>661</v>
      </c>
      <c r="C74" s="1063" t="s">
        <v>676</v>
      </c>
      <c r="D74" s="680" t="s">
        <v>677</v>
      </c>
      <c r="E74" s="1064" t="s">
        <v>612</v>
      </c>
      <c r="F74" s="1142">
        <v>45351</v>
      </c>
      <c r="G74" s="1142">
        <v>45396</v>
      </c>
      <c r="H74" s="996" t="s">
        <v>672</v>
      </c>
      <c r="I74" s="1143">
        <v>17484140.579999998</v>
      </c>
      <c r="J74" s="1381"/>
      <c r="K74" s="833"/>
    </row>
    <row r="75" spans="1:11">
      <c r="A75" s="999">
        <v>69</v>
      </c>
      <c r="B75" s="1062" t="s">
        <v>661</v>
      </c>
      <c r="C75" s="1063" t="s">
        <v>676</v>
      </c>
      <c r="D75" s="680" t="s">
        <v>677</v>
      </c>
      <c r="E75" s="1064" t="s">
        <v>612</v>
      </c>
      <c r="F75" s="1142">
        <v>45352</v>
      </c>
      <c r="G75" s="1142">
        <v>45397</v>
      </c>
      <c r="H75" s="996" t="s">
        <v>673</v>
      </c>
      <c r="I75" s="1143">
        <v>19057474.800000001</v>
      </c>
      <c r="J75" s="1381"/>
      <c r="K75" s="833"/>
    </row>
    <row r="76" spans="1:11">
      <c r="A76" s="999">
        <v>70</v>
      </c>
      <c r="B76" s="1062" t="s">
        <v>661</v>
      </c>
      <c r="C76" s="1063" t="s">
        <v>676</v>
      </c>
      <c r="D76" s="680" t="s">
        <v>677</v>
      </c>
      <c r="E76" s="1064" t="s">
        <v>612</v>
      </c>
      <c r="F76" s="1142">
        <v>45352</v>
      </c>
      <c r="G76" s="1142">
        <v>45397</v>
      </c>
      <c r="H76" s="996" t="s">
        <v>674</v>
      </c>
      <c r="I76" s="1143">
        <v>34629</v>
      </c>
      <c r="J76" s="1381"/>
      <c r="K76" s="833"/>
    </row>
    <row r="77" spans="1:11">
      <c r="A77" s="999">
        <v>71</v>
      </c>
      <c r="B77" s="1062" t="s">
        <v>661</v>
      </c>
      <c r="C77" s="1063" t="s">
        <v>676</v>
      </c>
      <c r="D77" s="680" t="s">
        <v>677</v>
      </c>
      <c r="E77" s="1064" t="s">
        <v>612</v>
      </c>
      <c r="F77" s="1142">
        <v>45384</v>
      </c>
      <c r="G77" s="1142">
        <v>45429</v>
      </c>
      <c r="H77" s="996" t="s">
        <v>675</v>
      </c>
      <c r="I77" s="1143">
        <v>4132621</v>
      </c>
      <c r="J77" s="1381"/>
      <c r="K77" s="833"/>
    </row>
    <row r="78" spans="1:11">
      <c r="A78" s="999">
        <v>72</v>
      </c>
      <c r="B78" s="1062" t="s">
        <v>661</v>
      </c>
      <c r="C78" s="1063" t="s">
        <v>676</v>
      </c>
      <c r="D78" s="680" t="s">
        <v>677</v>
      </c>
      <c r="E78" s="1064" t="s">
        <v>612</v>
      </c>
      <c r="F78" s="1142"/>
      <c r="G78" s="1142"/>
      <c r="H78" s="996"/>
      <c r="I78" s="1143">
        <v>7944762.6799999997</v>
      </c>
      <c r="J78" s="1381"/>
      <c r="K78" s="833"/>
    </row>
    <row r="79" spans="1:11">
      <c r="A79" s="999">
        <v>73</v>
      </c>
      <c r="B79" s="1062" t="s">
        <v>678</v>
      </c>
      <c r="C79" s="1063" t="s">
        <v>679</v>
      </c>
      <c r="D79" s="680" t="s">
        <v>681</v>
      </c>
      <c r="E79" s="1064" t="s">
        <v>612</v>
      </c>
      <c r="F79" s="1142">
        <v>45435</v>
      </c>
      <c r="G79" s="1142">
        <v>45443</v>
      </c>
      <c r="H79" s="996" t="s">
        <v>680</v>
      </c>
      <c r="I79" s="1143">
        <v>3237105</v>
      </c>
      <c r="J79" s="1200">
        <f>+I79</f>
        <v>3237105</v>
      </c>
      <c r="K79" s="833"/>
    </row>
    <row r="80" spans="1:11">
      <c r="A80" s="999">
        <v>74</v>
      </c>
      <c r="B80" s="1062" t="s">
        <v>686</v>
      </c>
      <c r="C80" s="1063" t="s">
        <v>687</v>
      </c>
      <c r="D80" s="680" t="s">
        <v>694</v>
      </c>
      <c r="E80" s="1064" t="s">
        <v>416</v>
      </c>
      <c r="F80" s="1142">
        <v>45265</v>
      </c>
      <c r="G80" s="1142">
        <v>45266</v>
      </c>
      <c r="H80" s="996" t="s">
        <v>690</v>
      </c>
      <c r="I80" s="1143">
        <v>8192639</v>
      </c>
      <c r="J80" s="1381">
        <f>SUM(I80:I83)</f>
        <v>31737783.5</v>
      </c>
      <c r="K80" s="833"/>
    </row>
    <row r="81" spans="1:11">
      <c r="A81" s="999">
        <v>75</v>
      </c>
      <c r="B81" s="1062" t="s">
        <v>686</v>
      </c>
      <c r="C81" s="1063" t="s">
        <v>687</v>
      </c>
      <c r="D81" s="680" t="s">
        <v>694</v>
      </c>
      <c r="E81" s="1064" t="s">
        <v>416</v>
      </c>
      <c r="F81" s="1142">
        <v>45273</v>
      </c>
      <c r="G81" s="1142">
        <v>45274</v>
      </c>
      <c r="H81" s="996" t="s">
        <v>691</v>
      </c>
      <c r="I81" s="1143">
        <v>8370037.5</v>
      </c>
      <c r="J81" s="1381"/>
      <c r="K81" s="833"/>
    </row>
    <row r="82" spans="1:11">
      <c r="A82" s="999">
        <v>76</v>
      </c>
      <c r="B82" s="1062" t="s">
        <v>686</v>
      </c>
      <c r="C82" s="1063" t="s">
        <v>687</v>
      </c>
      <c r="D82" s="680" t="s">
        <v>694</v>
      </c>
      <c r="E82" s="1064" t="s">
        <v>416</v>
      </c>
      <c r="F82" s="1142">
        <v>45301</v>
      </c>
      <c r="G82" s="1142">
        <v>45302</v>
      </c>
      <c r="H82" s="996" t="s">
        <v>692</v>
      </c>
      <c r="I82" s="1143">
        <v>7844343</v>
      </c>
      <c r="J82" s="1381"/>
      <c r="K82" s="833"/>
    </row>
    <row r="83" spans="1:11">
      <c r="A83" s="999">
        <v>77</v>
      </c>
      <c r="B83" s="1062" t="s">
        <v>686</v>
      </c>
      <c r="C83" s="1063" t="s">
        <v>687</v>
      </c>
      <c r="D83" s="680" t="s">
        <v>694</v>
      </c>
      <c r="E83" s="1064" t="s">
        <v>416</v>
      </c>
      <c r="F83" s="1142">
        <v>45308</v>
      </c>
      <c r="G83" s="1142">
        <v>45309</v>
      </c>
      <c r="H83" s="996" t="s">
        <v>693</v>
      </c>
      <c r="I83" s="1143">
        <v>7330764</v>
      </c>
      <c r="J83" s="1381"/>
      <c r="K83" s="833"/>
    </row>
    <row r="84" spans="1:11">
      <c r="A84" s="999">
        <v>78</v>
      </c>
      <c r="B84" s="1062" t="s">
        <v>688</v>
      </c>
      <c r="C84" s="1063" t="s">
        <v>689</v>
      </c>
      <c r="D84" s="680" t="s">
        <v>695</v>
      </c>
      <c r="E84" s="1064" t="s">
        <v>612</v>
      </c>
      <c r="F84" s="1142">
        <v>45560</v>
      </c>
      <c r="G84" s="1142">
        <v>45605</v>
      </c>
      <c r="H84" s="996" t="s">
        <v>2545</v>
      </c>
      <c r="I84" s="1143">
        <v>2400700</v>
      </c>
      <c r="J84" s="1381">
        <f>SUM(I84:I89)</f>
        <v>15867740</v>
      </c>
      <c r="K84" s="833"/>
    </row>
    <row r="85" spans="1:11">
      <c r="A85" s="999">
        <v>79</v>
      </c>
      <c r="B85" s="1062" t="s">
        <v>688</v>
      </c>
      <c r="C85" s="1063" t="s">
        <v>689</v>
      </c>
      <c r="D85" s="680" t="s">
        <v>695</v>
      </c>
      <c r="E85" s="1064" t="s">
        <v>612</v>
      </c>
      <c r="F85" s="1142">
        <v>45567</v>
      </c>
      <c r="G85" s="1142">
        <v>45612</v>
      </c>
      <c r="H85" s="996" t="s">
        <v>2546</v>
      </c>
      <c r="I85" s="1143">
        <v>3517600</v>
      </c>
      <c r="J85" s="1381"/>
      <c r="K85" s="833"/>
    </row>
    <row r="86" spans="1:11">
      <c r="A86" s="999">
        <v>80</v>
      </c>
      <c r="B86" s="1062" t="s">
        <v>688</v>
      </c>
      <c r="C86" s="1063" t="s">
        <v>689</v>
      </c>
      <c r="D86" s="680" t="s">
        <v>695</v>
      </c>
      <c r="E86" s="1064" t="s">
        <v>612</v>
      </c>
      <c r="F86" s="1142">
        <v>45567</v>
      </c>
      <c r="G86" s="1142">
        <v>45612</v>
      </c>
      <c r="H86" s="996" t="s">
        <v>2547</v>
      </c>
      <c r="I86" s="1143">
        <v>1979400</v>
      </c>
      <c r="J86" s="1381"/>
      <c r="K86" s="833"/>
    </row>
    <row r="87" spans="1:11">
      <c r="A87" s="999">
        <v>81</v>
      </c>
      <c r="B87" s="1062" t="s">
        <v>688</v>
      </c>
      <c r="C87" s="1063" t="s">
        <v>689</v>
      </c>
      <c r="D87" s="680" t="s">
        <v>695</v>
      </c>
      <c r="E87" s="1064" t="s">
        <v>612</v>
      </c>
      <c r="F87" s="1142">
        <v>45574</v>
      </c>
      <c r="G87" s="1142">
        <v>45619</v>
      </c>
      <c r="H87" s="996" t="s">
        <v>2548</v>
      </c>
      <c r="I87" s="1143">
        <v>3994200</v>
      </c>
      <c r="J87" s="1381"/>
      <c r="K87" s="833"/>
    </row>
    <row r="88" spans="1:11">
      <c r="A88" s="999">
        <v>82</v>
      </c>
      <c r="B88" s="1062" t="s">
        <v>688</v>
      </c>
      <c r="C88" s="1063" t="s">
        <v>689</v>
      </c>
      <c r="D88" s="680" t="s">
        <v>695</v>
      </c>
      <c r="E88" s="1064" t="s">
        <v>612</v>
      </c>
      <c r="F88" s="1142">
        <v>45577</v>
      </c>
      <c r="G88" s="1142">
        <v>45622</v>
      </c>
      <c r="H88" s="996" t="s">
        <v>2549</v>
      </c>
      <c r="I88" s="1143">
        <v>3219000</v>
      </c>
      <c r="J88" s="1381"/>
      <c r="K88" s="833"/>
    </row>
    <row r="89" spans="1:11">
      <c r="A89" s="999">
        <v>83</v>
      </c>
      <c r="B89" s="1062" t="s">
        <v>688</v>
      </c>
      <c r="C89" s="1063" t="s">
        <v>689</v>
      </c>
      <c r="D89" s="680" t="s">
        <v>695</v>
      </c>
      <c r="E89" s="1064" t="s">
        <v>612</v>
      </c>
      <c r="F89" s="1142">
        <v>45580</v>
      </c>
      <c r="G89" s="1142">
        <v>45625</v>
      </c>
      <c r="H89" s="996" t="s">
        <v>2550</v>
      </c>
      <c r="I89" s="1143">
        <v>756840</v>
      </c>
      <c r="J89" s="1381"/>
      <c r="K89" s="833"/>
    </row>
    <row r="90" spans="1:11">
      <c r="A90" s="999">
        <v>84</v>
      </c>
      <c r="B90" s="1062" t="s">
        <v>697</v>
      </c>
      <c r="C90" s="1063" t="s">
        <v>698</v>
      </c>
      <c r="D90" s="680" t="s">
        <v>704</v>
      </c>
      <c r="E90" s="1064" t="s">
        <v>705</v>
      </c>
      <c r="F90" s="1142">
        <v>45195</v>
      </c>
      <c r="G90" s="1142">
        <v>45225</v>
      </c>
      <c r="H90" s="996" t="s">
        <v>699</v>
      </c>
      <c r="I90" s="1143">
        <v>5085599.3499999996</v>
      </c>
      <c r="J90" s="1381">
        <f>SUM(I90:I94)</f>
        <v>23436146.399999999</v>
      </c>
      <c r="K90" s="833"/>
    </row>
    <row r="91" spans="1:11">
      <c r="A91" s="999">
        <v>85</v>
      </c>
      <c r="B91" s="1062" t="s">
        <v>697</v>
      </c>
      <c r="C91" s="1063" t="s">
        <v>698</v>
      </c>
      <c r="D91" s="680" t="s">
        <v>704</v>
      </c>
      <c r="E91" s="1064" t="s">
        <v>705</v>
      </c>
      <c r="F91" s="1142">
        <v>45202</v>
      </c>
      <c r="G91" s="1142">
        <v>45203</v>
      </c>
      <c r="H91" s="996" t="s">
        <v>700</v>
      </c>
      <c r="I91" s="1143">
        <v>5782646.4299999997</v>
      </c>
      <c r="J91" s="1381"/>
      <c r="K91" s="833"/>
    </row>
    <row r="92" spans="1:11">
      <c r="A92" s="999">
        <v>86</v>
      </c>
      <c r="B92" s="1062" t="s">
        <v>697</v>
      </c>
      <c r="C92" s="1063" t="s">
        <v>698</v>
      </c>
      <c r="D92" s="680" t="s">
        <v>704</v>
      </c>
      <c r="E92" s="1064" t="s">
        <v>705</v>
      </c>
      <c r="F92" s="1142">
        <v>45209</v>
      </c>
      <c r="G92" s="1142">
        <v>45209</v>
      </c>
      <c r="H92" s="996" t="s">
        <v>701</v>
      </c>
      <c r="I92" s="1143">
        <v>4573807.47</v>
      </c>
      <c r="J92" s="1381"/>
      <c r="K92" s="833"/>
    </row>
    <row r="93" spans="1:11">
      <c r="A93" s="999">
        <v>87</v>
      </c>
      <c r="B93" s="1062" t="s">
        <v>697</v>
      </c>
      <c r="C93" s="1063" t="s">
        <v>698</v>
      </c>
      <c r="D93" s="680" t="s">
        <v>704</v>
      </c>
      <c r="E93" s="1064" t="s">
        <v>705</v>
      </c>
      <c r="F93" s="1142">
        <v>45216</v>
      </c>
      <c r="G93" s="1142">
        <v>45224</v>
      </c>
      <c r="H93" s="996" t="s">
        <v>702</v>
      </c>
      <c r="I93" s="1143">
        <v>5602613.1500000004</v>
      </c>
      <c r="J93" s="1381"/>
      <c r="K93" s="833"/>
    </row>
    <row r="94" spans="1:11">
      <c r="A94" s="999">
        <v>88</v>
      </c>
      <c r="B94" s="1062" t="s">
        <v>697</v>
      </c>
      <c r="C94" s="1063" t="s">
        <v>698</v>
      </c>
      <c r="D94" s="680" t="s">
        <v>704</v>
      </c>
      <c r="E94" s="1064" t="s">
        <v>705</v>
      </c>
      <c r="F94" s="1142">
        <v>45223</v>
      </c>
      <c r="G94" s="1142">
        <v>45253</v>
      </c>
      <c r="H94" s="996" t="s">
        <v>703</v>
      </c>
      <c r="I94" s="1143">
        <v>2391480</v>
      </c>
      <c r="J94" s="1381"/>
      <c r="K94" s="833"/>
    </row>
    <row r="95" spans="1:11">
      <c r="A95" s="999">
        <v>89</v>
      </c>
      <c r="B95" s="1062" t="s">
        <v>706</v>
      </c>
      <c r="C95" s="1063" t="s">
        <v>707</v>
      </c>
      <c r="D95" s="680" t="s">
        <v>715</v>
      </c>
      <c r="E95" s="1064" t="s">
        <v>612</v>
      </c>
      <c r="F95" s="1142">
        <v>45401</v>
      </c>
      <c r="G95" s="1142">
        <v>45401</v>
      </c>
      <c r="H95" s="996" t="s">
        <v>708</v>
      </c>
      <c r="I95" s="1143">
        <v>1261600</v>
      </c>
      <c r="J95" s="1381">
        <f>SUM(I95:I113)</f>
        <v>21363157.09</v>
      </c>
      <c r="K95" s="833"/>
    </row>
    <row r="96" spans="1:11">
      <c r="A96" s="999">
        <v>90</v>
      </c>
      <c r="B96" s="1062" t="s">
        <v>706</v>
      </c>
      <c r="C96" s="1063" t="s">
        <v>707</v>
      </c>
      <c r="D96" s="680" t="s">
        <v>715</v>
      </c>
      <c r="E96" s="1064" t="s">
        <v>612</v>
      </c>
      <c r="F96" s="1142">
        <v>45402</v>
      </c>
      <c r="G96" s="1142">
        <v>45402</v>
      </c>
      <c r="H96" s="996" t="s">
        <v>709</v>
      </c>
      <c r="I96" s="1143">
        <v>165000</v>
      </c>
      <c r="J96" s="1381"/>
      <c r="K96" s="833"/>
    </row>
    <row r="97" spans="1:11">
      <c r="A97" s="999">
        <v>91</v>
      </c>
      <c r="B97" s="1062" t="s">
        <v>706</v>
      </c>
      <c r="C97" s="1063" t="s">
        <v>707</v>
      </c>
      <c r="D97" s="680" t="s">
        <v>715</v>
      </c>
      <c r="E97" s="1064" t="s">
        <v>612</v>
      </c>
      <c r="F97" s="1142">
        <v>45404</v>
      </c>
      <c r="G97" s="1142">
        <v>45404</v>
      </c>
      <c r="H97" s="996" t="s">
        <v>710</v>
      </c>
      <c r="I97" s="1143">
        <v>165000</v>
      </c>
      <c r="J97" s="1381"/>
      <c r="K97" s="833"/>
    </row>
    <row r="98" spans="1:11">
      <c r="A98" s="999">
        <v>92</v>
      </c>
      <c r="B98" s="1062" t="s">
        <v>706</v>
      </c>
      <c r="C98" s="1063" t="s">
        <v>707</v>
      </c>
      <c r="D98" s="680" t="s">
        <v>715</v>
      </c>
      <c r="E98" s="1064" t="s">
        <v>612</v>
      </c>
      <c r="F98" s="1142">
        <v>45418</v>
      </c>
      <c r="G98" s="1142">
        <v>45418</v>
      </c>
      <c r="H98" s="996" t="s">
        <v>711</v>
      </c>
      <c r="I98" s="1143">
        <v>330000</v>
      </c>
      <c r="J98" s="1381"/>
      <c r="K98" s="833"/>
    </row>
    <row r="99" spans="1:11">
      <c r="A99" s="999">
        <v>93</v>
      </c>
      <c r="B99" s="1062" t="s">
        <v>706</v>
      </c>
      <c r="C99" s="1063" t="s">
        <v>707</v>
      </c>
      <c r="D99" s="680" t="s">
        <v>715</v>
      </c>
      <c r="E99" s="1064" t="s">
        <v>612</v>
      </c>
      <c r="F99" s="1142">
        <v>45419</v>
      </c>
      <c r="G99" s="1142">
        <v>45419</v>
      </c>
      <c r="H99" s="996" t="s">
        <v>712</v>
      </c>
      <c r="I99" s="1143">
        <v>330000</v>
      </c>
      <c r="J99" s="1381"/>
      <c r="K99" s="833"/>
    </row>
    <row r="100" spans="1:11">
      <c r="A100" s="999">
        <v>94</v>
      </c>
      <c r="B100" s="1062" t="s">
        <v>706</v>
      </c>
      <c r="C100" s="1063" t="s">
        <v>707</v>
      </c>
      <c r="D100" s="680" t="s">
        <v>715</v>
      </c>
      <c r="E100" s="1064" t="s">
        <v>612</v>
      </c>
      <c r="F100" s="1142">
        <v>45422</v>
      </c>
      <c r="G100" s="1142">
        <v>45422</v>
      </c>
      <c r="H100" s="996" t="s">
        <v>713</v>
      </c>
      <c r="I100" s="1143">
        <v>1592814.04</v>
      </c>
      <c r="J100" s="1381"/>
      <c r="K100" s="833"/>
    </row>
    <row r="101" spans="1:11">
      <c r="A101" s="999">
        <v>95</v>
      </c>
      <c r="B101" s="1062" t="s">
        <v>706</v>
      </c>
      <c r="C101" s="1063" t="s">
        <v>707</v>
      </c>
      <c r="D101" s="680" t="s">
        <v>715</v>
      </c>
      <c r="E101" s="1064" t="s">
        <v>612</v>
      </c>
      <c r="F101" s="1142">
        <v>45429</v>
      </c>
      <c r="G101" s="1142">
        <v>45429</v>
      </c>
      <c r="H101" s="996" t="s">
        <v>714</v>
      </c>
      <c r="I101" s="1143">
        <v>2341814.04</v>
      </c>
      <c r="J101" s="1381"/>
      <c r="K101" s="833"/>
    </row>
    <row r="102" spans="1:11">
      <c r="A102" s="999">
        <v>96</v>
      </c>
      <c r="B102" s="1062" t="s">
        <v>706</v>
      </c>
      <c r="C102" s="1063" t="s">
        <v>707</v>
      </c>
      <c r="D102" s="680" t="s">
        <v>715</v>
      </c>
      <c r="E102" s="1064" t="s">
        <v>612</v>
      </c>
      <c r="F102" s="1142">
        <v>45484</v>
      </c>
      <c r="G102" s="1142">
        <v>45484</v>
      </c>
      <c r="H102" s="996" t="s">
        <v>1681</v>
      </c>
      <c r="I102" s="1143">
        <v>1877337</v>
      </c>
      <c r="J102" s="1381"/>
      <c r="K102" s="833"/>
    </row>
    <row r="103" spans="1:11">
      <c r="A103" s="999">
        <v>97</v>
      </c>
      <c r="B103" s="1062" t="s">
        <v>706</v>
      </c>
      <c r="C103" s="1063" t="s">
        <v>707</v>
      </c>
      <c r="D103" s="680" t="s">
        <v>715</v>
      </c>
      <c r="E103" s="1064" t="s">
        <v>612</v>
      </c>
      <c r="F103" s="1142">
        <v>45495</v>
      </c>
      <c r="G103" s="1142">
        <v>45495</v>
      </c>
      <c r="H103" s="996" t="s">
        <v>1682</v>
      </c>
      <c r="I103" s="1143">
        <v>472000</v>
      </c>
      <c r="J103" s="1381"/>
      <c r="K103" s="833"/>
    </row>
    <row r="104" spans="1:11">
      <c r="A104" s="999">
        <v>98</v>
      </c>
      <c r="B104" s="1062" t="s">
        <v>706</v>
      </c>
      <c r="C104" s="1063" t="s">
        <v>1678</v>
      </c>
      <c r="D104" s="680" t="s">
        <v>715</v>
      </c>
      <c r="E104" s="1064" t="s">
        <v>612</v>
      </c>
      <c r="F104" s="1142">
        <v>45499</v>
      </c>
      <c r="G104" s="1142">
        <v>45499</v>
      </c>
      <c r="H104" s="996" t="s">
        <v>1683</v>
      </c>
      <c r="I104" s="1143">
        <v>420000</v>
      </c>
      <c r="J104" s="1381"/>
      <c r="K104" s="833"/>
    </row>
    <row r="105" spans="1:11">
      <c r="A105" s="999">
        <v>99</v>
      </c>
      <c r="B105" s="1062" t="s">
        <v>706</v>
      </c>
      <c r="C105" s="1063" t="s">
        <v>1679</v>
      </c>
      <c r="D105" s="680" t="s">
        <v>715</v>
      </c>
      <c r="E105" s="1064" t="s">
        <v>612</v>
      </c>
      <c r="F105" s="1142">
        <v>45510</v>
      </c>
      <c r="G105" s="1142">
        <v>45510</v>
      </c>
      <c r="H105" s="996" t="s">
        <v>1731</v>
      </c>
      <c r="I105" s="1143">
        <v>2580831.0099999998</v>
      </c>
      <c r="J105" s="1381"/>
      <c r="K105" s="833"/>
    </row>
    <row r="106" spans="1:11">
      <c r="A106" s="999">
        <v>100</v>
      </c>
      <c r="B106" s="1062" t="s">
        <v>706</v>
      </c>
      <c r="C106" s="1063" t="s">
        <v>1680</v>
      </c>
      <c r="D106" s="680" t="s">
        <v>715</v>
      </c>
      <c r="E106" s="1064" t="s">
        <v>612</v>
      </c>
      <c r="F106" s="1142">
        <v>45520</v>
      </c>
      <c r="G106" s="1142">
        <v>45520</v>
      </c>
      <c r="H106" s="996" t="s">
        <v>1730</v>
      </c>
      <c r="I106" s="1143">
        <v>1491761</v>
      </c>
      <c r="J106" s="1381"/>
      <c r="K106" s="833"/>
    </row>
    <row r="107" spans="1:11">
      <c r="A107" s="999">
        <v>101</v>
      </c>
      <c r="B107" s="1062" t="s">
        <v>706</v>
      </c>
      <c r="C107" s="1063" t="s">
        <v>1680</v>
      </c>
      <c r="D107" s="680" t="s">
        <v>715</v>
      </c>
      <c r="E107" s="1064" t="s">
        <v>612</v>
      </c>
      <c r="F107" s="1142">
        <v>45528</v>
      </c>
      <c r="G107" s="1142">
        <v>45528</v>
      </c>
      <c r="H107" s="996" t="s">
        <v>1729</v>
      </c>
      <c r="I107" s="1143">
        <v>946000</v>
      </c>
      <c r="J107" s="1381"/>
      <c r="K107" s="833"/>
    </row>
    <row r="108" spans="1:11">
      <c r="A108" s="999">
        <v>102</v>
      </c>
      <c r="B108" s="1062" t="s">
        <v>706</v>
      </c>
      <c r="C108" s="1063" t="s">
        <v>1680</v>
      </c>
      <c r="D108" s="680" t="s">
        <v>715</v>
      </c>
      <c r="E108" s="1064" t="s">
        <v>612</v>
      </c>
      <c r="F108" s="1142">
        <v>45541</v>
      </c>
      <c r="G108" s="1142">
        <v>45541</v>
      </c>
      <c r="H108" s="996" t="s">
        <v>2551</v>
      </c>
      <c r="I108" s="1143">
        <v>1426000</v>
      </c>
      <c r="J108" s="1381"/>
      <c r="K108" s="833"/>
    </row>
    <row r="109" spans="1:11">
      <c r="A109" s="999">
        <v>103</v>
      </c>
      <c r="B109" s="1062" t="s">
        <v>706</v>
      </c>
      <c r="C109" s="1063" t="s">
        <v>1680</v>
      </c>
      <c r="D109" s="680" t="s">
        <v>715</v>
      </c>
      <c r="E109" s="1064" t="s">
        <v>612</v>
      </c>
      <c r="F109" s="1142">
        <v>45547</v>
      </c>
      <c r="G109" s="1142">
        <v>45547</v>
      </c>
      <c r="H109" s="996" t="s">
        <v>2552</v>
      </c>
      <c r="I109" s="1143">
        <v>1177000</v>
      </c>
      <c r="J109" s="1381"/>
      <c r="K109" s="833"/>
    </row>
    <row r="110" spans="1:11">
      <c r="A110" s="999">
        <v>104</v>
      </c>
      <c r="B110" s="1062" t="s">
        <v>706</v>
      </c>
      <c r="C110" s="1063" t="s">
        <v>1680</v>
      </c>
      <c r="D110" s="680" t="s">
        <v>715</v>
      </c>
      <c r="E110" s="1064" t="s">
        <v>612</v>
      </c>
      <c r="F110" s="1142">
        <v>45553</v>
      </c>
      <c r="G110" s="1142">
        <v>45553</v>
      </c>
      <c r="H110" s="996" t="s">
        <v>2553</v>
      </c>
      <c r="I110" s="1143">
        <v>980000</v>
      </c>
      <c r="J110" s="1381"/>
      <c r="K110" s="833"/>
    </row>
    <row r="111" spans="1:11">
      <c r="A111" s="999">
        <v>105</v>
      </c>
      <c r="B111" s="1062" t="s">
        <v>706</v>
      </c>
      <c r="C111" s="1063" t="s">
        <v>1680</v>
      </c>
      <c r="D111" s="680" t="s">
        <v>715</v>
      </c>
      <c r="E111" s="1064" t="s">
        <v>612</v>
      </c>
      <c r="F111" s="1142">
        <v>45553</v>
      </c>
      <c r="G111" s="1142">
        <v>45553</v>
      </c>
      <c r="H111" s="996" t="s">
        <v>2554</v>
      </c>
      <c r="I111" s="1143">
        <v>1200000</v>
      </c>
      <c r="J111" s="1381"/>
      <c r="K111" s="833"/>
    </row>
    <row r="112" spans="1:11">
      <c r="A112" s="999">
        <v>106</v>
      </c>
      <c r="B112" s="1062" t="s">
        <v>706</v>
      </c>
      <c r="C112" s="1063" t="s">
        <v>1680</v>
      </c>
      <c r="D112" s="680" t="s">
        <v>715</v>
      </c>
      <c r="E112" s="1064" t="s">
        <v>612</v>
      </c>
      <c r="F112" s="1142">
        <v>45560</v>
      </c>
      <c r="G112" s="1142">
        <v>45560</v>
      </c>
      <c r="H112" s="996" t="s">
        <v>2555</v>
      </c>
      <c r="I112" s="1143">
        <v>980000</v>
      </c>
      <c r="J112" s="1381"/>
      <c r="K112" s="833"/>
    </row>
    <row r="113" spans="1:11">
      <c r="A113" s="999">
        <v>107</v>
      </c>
      <c r="B113" s="1062" t="s">
        <v>706</v>
      </c>
      <c r="C113" s="1063" t="s">
        <v>1680</v>
      </c>
      <c r="D113" s="680" t="s">
        <v>715</v>
      </c>
      <c r="E113" s="1064" t="s">
        <v>612</v>
      </c>
      <c r="F113" s="1142">
        <v>45570</v>
      </c>
      <c r="G113" s="1142">
        <v>45570</v>
      </c>
      <c r="H113" s="996" t="s">
        <v>2556</v>
      </c>
      <c r="I113" s="1143">
        <v>1626000</v>
      </c>
      <c r="J113" s="1381"/>
      <c r="K113" s="833"/>
    </row>
    <row r="114" spans="1:11">
      <c r="A114" s="999">
        <v>108</v>
      </c>
      <c r="B114" s="1062" t="s">
        <v>716</v>
      </c>
      <c r="C114" s="1063" t="s">
        <v>720</v>
      </c>
      <c r="D114" s="680" t="s">
        <v>722</v>
      </c>
      <c r="E114" s="1064" t="s">
        <v>721</v>
      </c>
      <c r="F114" s="1142">
        <v>45264</v>
      </c>
      <c r="G114" s="1142">
        <v>45272</v>
      </c>
      <c r="H114" s="996" t="s">
        <v>717</v>
      </c>
      <c r="I114" s="1143">
        <v>7748908.4100000001</v>
      </c>
      <c r="J114" s="1381">
        <f>SUM(I114:I116)</f>
        <v>14395752.41</v>
      </c>
      <c r="K114" s="833"/>
    </row>
    <row r="115" spans="1:11">
      <c r="A115" s="999">
        <v>109</v>
      </c>
      <c r="B115" s="1062" t="s">
        <v>716</v>
      </c>
      <c r="C115" s="1063" t="s">
        <v>720</v>
      </c>
      <c r="D115" s="680" t="s">
        <v>723</v>
      </c>
      <c r="E115" s="1064" t="s">
        <v>721</v>
      </c>
      <c r="F115" s="1142">
        <v>45278</v>
      </c>
      <c r="G115" s="1142">
        <v>45286</v>
      </c>
      <c r="H115" s="996" t="s">
        <v>718</v>
      </c>
      <c r="I115" s="1143">
        <v>5566300</v>
      </c>
      <c r="J115" s="1381"/>
      <c r="K115" s="833"/>
    </row>
    <row r="116" spans="1:11">
      <c r="A116" s="999">
        <v>110</v>
      </c>
      <c r="B116" s="1062" t="s">
        <v>716</v>
      </c>
      <c r="C116" s="1063" t="s">
        <v>720</v>
      </c>
      <c r="D116" s="680" t="s">
        <v>724</v>
      </c>
      <c r="E116" s="1064" t="s">
        <v>721</v>
      </c>
      <c r="F116" s="1142">
        <v>45287</v>
      </c>
      <c r="G116" s="1142">
        <v>45295</v>
      </c>
      <c r="H116" s="996" t="s">
        <v>719</v>
      </c>
      <c r="I116" s="1143">
        <v>1080544</v>
      </c>
      <c r="J116" s="1381"/>
      <c r="K116" s="833"/>
    </row>
    <row r="117" spans="1:11">
      <c r="A117" s="999">
        <v>111</v>
      </c>
      <c r="B117" s="1062" t="s">
        <v>725</v>
      </c>
      <c r="C117" s="1063" t="s">
        <v>726</v>
      </c>
      <c r="D117" s="680" t="s">
        <v>727</v>
      </c>
      <c r="E117" s="1064" t="s">
        <v>612</v>
      </c>
      <c r="F117" s="1142">
        <v>45568</v>
      </c>
      <c r="G117" s="1142">
        <v>45576</v>
      </c>
      <c r="H117" s="996" t="s">
        <v>2557</v>
      </c>
      <c r="I117" s="1143">
        <v>2368250</v>
      </c>
      <c r="J117" s="1381">
        <f>SUM(I117:I119)</f>
        <v>4730500</v>
      </c>
      <c r="K117" s="833"/>
    </row>
    <row r="118" spans="1:11">
      <c r="A118" s="999">
        <v>112</v>
      </c>
      <c r="B118" s="1062" t="s">
        <v>725</v>
      </c>
      <c r="C118" s="1063" t="s">
        <v>726</v>
      </c>
      <c r="D118" s="680" t="s">
        <v>727</v>
      </c>
      <c r="E118" s="1064" t="s">
        <v>612</v>
      </c>
      <c r="F118" s="1142">
        <v>45570</v>
      </c>
      <c r="G118" s="1142">
        <v>45578</v>
      </c>
      <c r="H118" s="996" t="s">
        <v>2558</v>
      </c>
      <c r="I118" s="1143">
        <v>341750</v>
      </c>
      <c r="J118" s="1381"/>
      <c r="K118" s="833"/>
    </row>
    <row r="119" spans="1:11">
      <c r="A119" s="999">
        <v>113</v>
      </c>
      <c r="B119" s="1062" t="s">
        <v>725</v>
      </c>
      <c r="C119" s="1063" t="s">
        <v>726</v>
      </c>
      <c r="D119" s="680" t="s">
        <v>727</v>
      </c>
      <c r="E119" s="1064" t="s">
        <v>612</v>
      </c>
      <c r="F119" s="1142">
        <v>45580</v>
      </c>
      <c r="G119" s="1142">
        <v>45588</v>
      </c>
      <c r="H119" s="996" t="s">
        <v>2559</v>
      </c>
      <c r="I119" s="1143">
        <v>2020500</v>
      </c>
      <c r="J119" s="1381"/>
      <c r="K119" s="833"/>
    </row>
    <row r="120" spans="1:11">
      <c r="A120" s="999">
        <v>114</v>
      </c>
      <c r="B120" s="1062" t="s">
        <v>2666</v>
      </c>
      <c r="C120" s="1063" t="s">
        <v>2667</v>
      </c>
      <c r="D120" s="680"/>
      <c r="E120" s="1064"/>
      <c r="F120" s="1142"/>
      <c r="G120" s="1142"/>
      <c r="H120" s="996"/>
      <c r="I120" s="1143">
        <v>70965.440000000002</v>
      </c>
      <c r="J120" s="1200">
        <f>SUM(I120)</f>
        <v>70965.440000000002</v>
      </c>
      <c r="K120" s="833"/>
    </row>
    <row r="121" spans="1:11">
      <c r="A121" s="999">
        <v>115</v>
      </c>
      <c r="B121" s="1062" t="s">
        <v>2560</v>
      </c>
      <c r="C121" s="1063" t="s">
        <v>2561</v>
      </c>
      <c r="D121" s="680"/>
      <c r="E121" s="1064"/>
      <c r="F121" s="1142">
        <v>45572</v>
      </c>
      <c r="G121" s="1142">
        <v>45574</v>
      </c>
      <c r="H121" s="996" t="s">
        <v>2562</v>
      </c>
      <c r="I121" s="1143">
        <v>708788</v>
      </c>
      <c r="J121" s="1200">
        <f>SUM(I121)</f>
        <v>708788</v>
      </c>
      <c r="K121" s="833"/>
    </row>
    <row r="122" spans="1:11">
      <c r="A122" s="999">
        <v>116</v>
      </c>
      <c r="B122" s="1062" t="s">
        <v>728</v>
      </c>
      <c r="C122" s="1063" t="s">
        <v>729</v>
      </c>
      <c r="D122" s="680" t="s">
        <v>747</v>
      </c>
      <c r="E122" s="1064" t="s">
        <v>612</v>
      </c>
      <c r="F122" s="1142">
        <v>45399</v>
      </c>
      <c r="G122" s="1142">
        <v>45414</v>
      </c>
      <c r="H122" s="996" t="s">
        <v>730</v>
      </c>
      <c r="I122" s="1143">
        <v>5988729.3200000003</v>
      </c>
      <c r="J122" s="1381">
        <f>SUM(I122:I139)</f>
        <v>40508466.270000011</v>
      </c>
      <c r="K122" s="833"/>
    </row>
    <row r="123" spans="1:11">
      <c r="A123" s="999">
        <v>117</v>
      </c>
      <c r="B123" s="1062" t="s">
        <v>728</v>
      </c>
      <c r="C123" s="1063" t="s">
        <v>729</v>
      </c>
      <c r="D123" s="680" t="s">
        <v>747</v>
      </c>
      <c r="E123" s="1064" t="s">
        <v>612</v>
      </c>
      <c r="F123" s="1142">
        <v>45401</v>
      </c>
      <c r="G123" s="1142">
        <v>45416</v>
      </c>
      <c r="H123" s="996" t="s">
        <v>731</v>
      </c>
      <c r="I123" s="1143">
        <v>3931503.91</v>
      </c>
      <c r="J123" s="1381"/>
      <c r="K123" s="833"/>
    </row>
    <row r="124" spans="1:11">
      <c r="A124" s="999">
        <v>118</v>
      </c>
      <c r="B124" s="1062" t="s">
        <v>728</v>
      </c>
      <c r="C124" s="1063" t="s">
        <v>729</v>
      </c>
      <c r="D124" s="680" t="s">
        <v>747</v>
      </c>
      <c r="E124" s="1064" t="s">
        <v>612</v>
      </c>
      <c r="F124" s="1142">
        <v>45409</v>
      </c>
      <c r="G124" s="1142">
        <v>45424</v>
      </c>
      <c r="H124" s="996" t="s">
        <v>732</v>
      </c>
      <c r="I124" s="1143">
        <v>1999229.3</v>
      </c>
      <c r="J124" s="1381"/>
      <c r="K124" s="833"/>
    </row>
    <row r="125" spans="1:11">
      <c r="A125" s="999">
        <v>119</v>
      </c>
      <c r="B125" s="1062" t="s">
        <v>728</v>
      </c>
      <c r="C125" s="1063" t="s">
        <v>729</v>
      </c>
      <c r="D125" s="680" t="s">
        <v>747</v>
      </c>
      <c r="E125" s="1064" t="s">
        <v>612</v>
      </c>
      <c r="F125" s="1142">
        <v>45421</v>
      </c>
      <c r="G125" s="1142">
        <v>45801</v>
      </c>
      <c r="H125" s="996" t="s">
        <v>733</v>
      </c>
      <c r="I125" s="1143">
        <v>2169577.2400000002</v>
      </c>
      <c r="J125" s="1381"/>
      <c r="K125" s="833"/>
    </row>
    <row r="126" spans="1:11">
      <c r="A126" s="999">
        <v>120</v>
      </c>
      <c r="B126" s="1062" t="s">
        <v>728</v>
      </c>
      <c r="C126" s="1063" t="s">
        <v>729</v>
      </c>
      <c r="D126" s="680" t="s">
        <v>747</v>
      </c>
      <c r="E126" s="1064" t="s">
        <v>612</v>
      </c>
      <c r="F126" s="1142">
        <v>45422</v>
      </c>
      <c r="G126" s="1142">
        <v>45437</v>
      </c>
      <c r="H126" s="996" t="s">
        <v>734</v>
      </c>
      <c r="I126" s="1143">
        <v>1006531.99</v>
      </c>
      <c r="J126" s="1381"/>
      <c r="K126" s="833"/>
    </row>
    <row r="127" spans="1:11">
      <c r="A127" s="999">
        <v>121</v>
      </c>
      <c r="B127" s="1062" t="s">
        <v>728</v>
      </c>
      <c r="C127" s="1063" t="s">
        <v>729</v>
      </c>
      <c r="D127" s="680" t="s">
        <v>747</v>
      </c>
      <c r="E127" s="1064" t="s">
        <v>612</v>
      </c>
      <c r="F127" s="1142">
        <v>45427</v>
      </c>
      <c r="G127" s="1142">
        <v>45442</v>
      </c>
      <c r="H127" s="996" t="s">
        <v>735</v>
      </c>
      <c r="I127" s="1143">
        <v>1344334.96</v>
      </c>
      <c r="J127" s="1381"/>
      <c r="K127" s="833"/>
    </row>
    <row r="128" spans="1:11">
      <c r="A128" s="999">
        <v>122</v>
      </c>
      <c r="B128" s="1062" t="s">
        <v>728</v>
      </c>
      <c r="C128" s="1063" t="s">
        <v>729</v>
      </c>
      <c r="D128" s="680" t="s">
        <v>747</v>
      </c>
      <c r="E128" s="1064" t="s">
        <v>612</v>
      </c>
      <c r="F128" s="1142">
        <v>45429</v>
      </c>
      <c r="G128" s="1142">
        <v>45444</v>
      </c>
      <c r="H128" s="996" t="s">
        <v>736</v>
      </c>
      <c r="I128" s="1143">
        <v>2819797.78</v>
      </c>
      <c r="J128" s="1381"/>
      <c r="K128" s="833"/>
    </row>
    <row r="129" spans="1:11">
      <c r="A129" s="999">
        <v>123</v>
      </c>
      <c r="B129" s="1062" t="s">
        <v>728</v>
      </c>
      <c r="C129" s="1063" t="s">
        <v>729</v>
      </c>
      <c r="D129" s="680" t="s">
        <v>747</v>
      </c>
      <c r="E129" s="1064" t="s">
        <v>612</v>
      </c>
      <c r="F129" s="1142">
        <v>45431</v>
      </c>
      <c r="G129" s="1142">
        <v>45446</v>
      </c>
      <c r="H129" s="996" t="s">
        <v>737</v>
      </c>
      <c r="I129" s="1143">
        <v>76951.05</v>
      </c>
      <c r="J129" s="1381"/>
      <c r="K129" s="833"/>
    </row>
    <row r="130" spans="1:11">
      <c r="A130" s="999">
        <v>124</v>
      </c>
      <c r="B130" s="1062" t="s">
        <v>728</v>
      </c>
      <c r="C130" s="1063" t="s">
        <v>729</v>
      </c>
      <c r="D130" s="680" t="s">
        <v>747</v>
      </c>
      <c r="E130" s="1064" t="s">
        <v>612</v>
      </c>
      <c r="F130" s="1142">
        <v>45436</v>
      </c>
      <c r="G130" s="1142">
        <v>45451</v>
      </c>
      <c r="H130" s="996" t="s">
        <v>738</v>
      </c>
      <c r="I130" s="1143">
        <v>4073749.42</v>
      </c>
      <c r="J130" s="1381"/>
      <c r="K130" s="833"/>
    </row>
    <row r="131" spans="1:11">
      <c r="A131" s="999">
        <v>125</v>
      </c>
      <c r="B131" s="1062" t="s">
        <v>728</v>
      </c>
      <c r="C131" s="1063" t="s">
        <v>729</v>
      </c>
      <c r="D131" s="680" t="s">
        <v>747</v>
      </c>
      <c r="E131" s="1064" t="s">
        <v>612</v>
      </c>
      <c r="F131" s="1142">
        <v>45444</v>
      </c>
      <c r="G131" s="1142">
        <v>45459</v>
      </c>
      <c r="H131" s="996" t="s">
        <v>739</v>
      </c>
      <c r="I131" s="1143">
        <v>793527.5</v>
      </c>
      <c r="J131" s="1381"/>
      <c r="K131" s="833"/>
    </row>
    <row r="132" spans="1:11">
      <c r="A132" s="999">
        <v>126</v>
      </c>
      <c r="B132" s="1062" t="s">
        <v>728</v>
      </c>
      <c r="C132" s="1063" t="s">
        <v>729</v>
      </c>
      <c r="D132" s="680" t="s">
        <v>747</v>
      </c>
      <c r="E132" s="1064" t="s">
        <v>612</v>
      </c>
      <c r="F132" s="1142">
        <v>45450</v>
      </c>
      <c r="G132" s="1142">
        <v>45465</v>
      </c>
      <c r="H132" s="996" t="s">
        <v>740</v>
      </c>
      <c r="I132" s="1143">
        <v>2298959.4500000002</v>
      </c>
      <c r="J132" s="1381"/>
      <c r="K132" s="833"/>
    </row>
    <row r="133" spans="1:11">
      <c r="A133" s="999">
        <v>127</v>
      </c>
      <c r="B133" s="1062" t="s">
        <v>728</v>
      </c>
      <c r="C133" s="1063" t="s">
        <v>729</v>
      </c>
      <c r="D133" s="680" t="s">
        <v>747</v>
      </c>
      <c r="E133" s="1064" t="s">
        <v>612</v>
      </c>
      <c r="F133" s="1142">
        <v>45454</v>
      </c>
      <c r="G133" s="1142">
        <v>45469</v>
      </c>
      <c r="H133" s="996" t="s">
        <v>741</v>
      </c>
      <c r="I133" s="1143">
        <v>6250944.3700000001</v>
      </c>
      <c r="J133" s="1381"/>
      <c r="K133" s="833"/>
    </row>
    <row r="134" spans="1:11">
      <c r="A134" s="999">
        <v>128</v>
      </c>
      <c r="B134" s="1062" t="s">
        <v>728</v>
      </c>
      <c r="C134" s="1063" t="s">
        <v>729</v>
      </c>
      <c r="D134" s="680" t="s">
        <v>747</v>
      </c>
      <c r="E134" s="1064" t="s">
        <v>612</v>
      </c>
      <c r="F134" s="1142">
        <v>45457</v>
      </c>
      <c r="G134" s="1142">
        <v>45472</v>
      </c>
      <c r="H134" s="996" t="s">
        <v>742</v>
      </c>
      <c r="I134" s="1143">
        <v>1418135.07</v>
      </c>
      <c r="J134" s="1381"/>
      <c r="K134" s="833"/>
    </row>
    <row r="135" spans="1:11">
      <c r="A135" s="999">
        <v>129</v>
      </c>
      <c r="B135" s="1062" t="s">
        <v>728</v>
      </c>
      <c r="C135" s="1063" t="s">
        <v>729</v>
      </c>
      <c r="D135" s="680" t="s">
        <v>747</v>
      </c>
      <c r="E135" s="1064" t="s">
        <v>612</v>
      </c>
      <c r="F135" s="1142">
        <v>45460</v>
      </c>
      <c r="G135" s="1142">
        <v>45475</v>
      </c>
      <c r="H135" s="996" t="s">
        <v>743</v>
      </c>
      <c r="I135" s="1143">
        <v>139158.9</v>
      </c>
      <c r="J135" s="1381"/>
      <c r="K135" s="833"/>
    </row>
    <row r="136" spans="1:11">
      <c r="A136" s="999">
        <v>130</v>
      </c>
      <c r="B136" s="1062" t="s">
        <v>728</v>
      </c>
      <c r="C136" s="1063" t="s">
        <v>729</v>
      </c>
      <c r="D136" s="680" t="s">
        <v>747</v>
      </c>
      <c r="E136" s="1064" t="s">
        <v>612</v>
      </c>
      <c r="F136" s="1142">
        <v>45465</v>
      </c>
      <c r="G136" s="1142">
        <v>45480</v>
      </c>
      <c r="H136" s="996" t="s">
        <v>744</v>
      </c>
      <c r="I136" s="1143">
        <v>1752083.29</v>
      </c>
      <c r="J136" s="1381"/>
      <c r="K136" s="833"/>
    </row>
    <row r="137" spans="1:11">
      <c r="A137" s="999">
        <v>131</v>
      </c>
      <c r="B137" s="1062" t="s">
        <v>728</v>
      </c>
      <c r="C137" s="1063" t="s">
        <v>729</v>
      </c>
      <c r="D137" s="680" t="s">
        <v>747</v>
      </c>
      <c r="E137" s="1064" t="s">
        <v>612</v>
      </c>
      <c r="F137" s="1142">
        <v>45474</v>
      </c>
      <c r="G137" s="1142">
        <v>45489</v>
      </c>
      <c r="H137" s="996" t="s">
        <v>745</v>
      </c>
      <c r="I137" s="1143">
        <v>856327.56</v>
      </c>
      <c r="J137" s="1381"/>
      <c r="K137" s="833"/>
    </row>
    <row r="138" spans="1:11">
      <c r="A138" s="999">
        <v>132</v>
      </c>
      <c r="B138" s="1062" t="s">
        <v>728</v>
      </c>
      <c r="C138" s="1063" t="s">
        <v>729</v>
      </c>
      <c r="D138" s="680" t="s">
        <v>747</v>
      </c>
      <c r="E138" s="1064" t="s">
        <v>612</v>
      </c>
      <c r="F138" s="1142">
        <v>45477</v>
      </c>
      <c r="G138" s="1142">
        <v>45492</v>
      </c>
      <c r="H138" s="996" t="s">
        <v>746</v>
      </c>
      <c r="I138" s="1143">
        <v>2778773.16</v>
      </c>
      <c r="J138" s="1381"/>
      <c r="K138" s="833"/>
    </row>
    <row r="139" spans="1:11">
      <c r="A139" s="999">
        <v>133</v>
      </c>
      <c r="B139" s="1062" t="s">
        <v>728</v>
      </c>
      <c r="C139" s="1063" t="s">
        <v>729</v>
      </c>
      <c r="D139" s="680" t="s">
        <v>747</v>
      </c>
      <c r="E139" s="1064" t="s">
        <v>612</v>
      </c>
      <c r="F139" s="1142">
        <v>45483</v>
      </c>
      <c r="G139" s="1142">
        <v>45498</v>
      </c>
      <c r="H139" s="996" t="s">
        <v>1732</v>
      </c>
      <c r="I139" s="1143">
        <v>810152</v>
      </c>
      <c r="J139" s="1381"/>
      <c r="K139" s="833"/>
    </row>
    <row r="140" spans="1:11">
      <c r="A140" s="999">
        <v>134</v>
      </c>
      <c r="B140" s="1062" t="s">
        <v>748</v>
      </c>
      <c r="C140" s="1063" t="s">
        <v>749</v>
      </c>
      <c r="D140" s="680" t="s">
        <v>754</v>
      </c>
      <c r="E140" s="1064" t="s">
        <v>416</v>
      </c>
      <c r="F140" s="1142">
        <v>45272</v>
      </c>
      <c r="G140" s="1142">
        <v>45287</v>
      </c>
      <c r="H140" s="996" t="s">
        <v>750</v>
      </c>
      <c r="I140" s="1143">
        <v>589252.80000000005</v>
      </c>
      <c r="J140" s="1381">
        <f>SUM(I140:I143)</f>
        <v>3677437.1399999997</v>
      </c>
      <c r="K140" s="833"/>
    </row>
    <row r="141" spans="1:11">
      <c r="A141" s="999">
        <v>135</v>
      </c>
      <c r="B141" s="1062" t="s">
        <v>748</v>
      </c>
      <c r="C141" s="1063" t="s">
        <v>749</v>
      </c>
      <c r="D141" s="680" t="s">
        <v>754</v>
      </c>
      <c r="E141" s="1064" t="s">
        <v>416</v>
      </c>
      <c r="F141" s="1142">
        <v>45278</v>
      </c>
      <c r="G141" s="1142">
        <v>45293</v>
      </c>
      <c r="H141" s="996" t="s">
        <v>751</v>
      </c>
      <c r="I141" s="1143">
        <v>872019.85</v>
      </c>
      <c r="J141" s="1381"/>
      <c r="K141" s="833"/>
    </row>
    <row r="142" spans="1:11">
      <c r="A142" s="999">
        <v>136</v>
      </c>
      <c r="B142" s="1062" t="s">
        <v>748</v>
      </c>
      <c r="C142" s="1063" t="s">
        <v>749</v>
      </c>
      <c r="D142" s="680" t="s">
        <v>754</v>
      </c>
      <c r="E142" s="1064" t="s">
        <v>416</v>
      </c>
      <c r="F142" s="1142">
        <v>45303</v>
      </c>
      <c r="G142" s="1142">
        <v>45318</v>
      </c>
      <c r="H142" s="996" t="s">
        <v>752</v>
      </c>
      <c r="I142" s="1143">
        <v>1763605.74</v>
      </c>
      <c r="J142" s="1381"/>
      <c r="K142" s="833"/>
    </row>
    <row r="143" spans="1:11">
      <c r="A143" s="999">
        <v>137</v>
      </c>
      <c r="B143" s="1062" t="s">
        <v>748</v>
      </c>
      <c r="C143" s="1063" t="s">
        <v>749</v>
      </c>
      <c r="D143" s="680" t="s">
        <v>754</v>
      </c>
      <c r="E143" s="1064" t="s">
        <v>416</v>
      </c>
      <c r="F143" s="1142">
        <v>45307</v>
      </c>
      <c r="G143" s="1142">
        <v>45322</v>
      </c>
      <c r="H143" s="996" t="s">
        <v>753</v>
      </c>
      <c r="I143" s="1143">
        <v>452558.75</v>
      </c>
      <c r="J143" s="1381"/>
      <c r="K143" s="833"/>
    </row>
    <row r="144" spans="1:11">
      <c r="A144" s="999">
        <v>138</v>
      </c>
      <c r="B144" s="1062" t="s">
        <v>1395</v>
      </c>
      <c r="C144" s="1063" t="s">
        <v>1396</v>
      </c>
      <c r="D144" s="680" t="s">
        <v>1397</v>
      </c>
      <c r="E144" s="1064" t="s">
        <v>612</v>
      </c>
      <c r="F144" s="1142">
        <v>45569</v>
      </c>
      <c r="G144" s="1142">
        <v>45570</v>
      </c>
      <c r="H144" s="996" t="s">
        <v>2563</v>
      </c>
      <c r="I144" s="1143">
        <v>5540000</v>
      </c>
      <c r="J144" s="1381">
        <f>SUM(I144:I145)</f>
        <v>11680000</v>
      </c>
      <c r="K144" s="833"/>
    </row>
    <row r="145" spans="1:11">
      <c r="A145" s="999">
        <v>139</v>
      </c>
      <c r="B145" s="1062" t="s">
        <v>1395</v>
      </c>
      <c r="C145" s="1063" t="s">
        <v>1396</v>
      </c>
      <c r="D145" s="680" t="s">
        <v>1397</v>
      </c>
      <c r="E145" s="1064" t="s">
        <v>612</v>
      </c>
      <c r="F145" s="1142">
        <v>45575</v>
      </c>
      <c r="G145" s="1142">
        <v>45576</v>
      </c>
      <c r="H145" s="996" t="s">
        <v>2564</v>
      </c>
      <c r="I145" s="1143">
        <v>6140000</v>
      </c>
      <c r="J145" s="1381"/>
      <c r="K145" s="833"/>
    </row>
    <row r="146" spans="1:11">
      <c r="A146" s="999">
        <v>140</v>
      </c>
      <c r="B146" s="1062" t="s">
        <v>1398</v>
      </c>
      <c r="C146" s="1063" t="s">
        <v>1399</v>
      </c>
      <c r="D146" s="680" t="s">
        <v>1400</v>
      </c>
      <c r="E146" s="1064" t="s">
        <v>612</v>
      </c>
      <c r="F146" s="1142">
        <v>45565</v>
      </c>
      <c r="G146" s="1142">
        <v>45573</v>
      </c>
      <c r="H146" s="996" t="s">
        <v>2565</v>
      </c>
      <c r="I146" s="1143">
        <v>132360</v>
      </c>
      <c r="J146" s="1381">
        <f>SUM(I146:I160)</f>
        <v>2024166</v>
      </c>
      <c r="K146" s="833"/>
    </row>
    <row r="147" spans="1:11">
      <c r="A147" s="999">
        <v>141</v>
      </c>
      <c r="B147" s="1062" t="s">
        <v>1398</v>
      </c>
      <c r="C147" s="1063" t="s">
        <v>1399</v>
      </c>
      <c r="D147" s="680" t="s">
        <v>1400</v>
      </c>
      <c r="E147" s="1064" t="s">
        <v>612</v>
      </c>
      <c r="F147" s="1142">
        <v>45567</v>
      </c>
      <c r="G147" s="1142">
        <v>45575</v>
      </c>
      <c r="H147" s="996" t="s">
        <v>2566</v>
      </c>
      <c r="I147" s="1143">
        <v>62435</v>
      </c>
      <c r="J147" s="1381"/>
      <c r="K147" s="833"/>
    </row>
    <row r="148" spans="1:11">
      <c r="A148" s="999">
        <v>142</v>
      </c>
      <c r="B148" s="1062" t="s">
        <v>1398</v>
      </c>
      <c r="C148" s="1063" t="s">
        <v>1399</v>
      </c>
      <c r="D148" s="680" t="s">
        <v>1400</v>
      </c>
      <c r="E148" s="1064" t="s">
        <v>612</v>
      </c>
      <c r="F148" s="1142">
        <v>45567</v>
      </c>
      <c r="G148" s="1142">
        <v>45575</v>
      </c>
      <c r="H148" s="996" t="s">
        <v>2567</v>
      </c>
      <c r="I148" s="1143">
        <v>155200</v>
      </c>
      <c r="J148" s="1381"/>
      <c r="K148" s="833"/>
    </row>
    <row r="149" spans="1:11">
      <c r="A149" s="999">
        <v>143</v>
      </c>
      <c r="B149" s="1062" t="s">
        <v>1398</v>
      </c>
      <c r="C149" s="1063" t="s">
        <v>1399</v>
      </c>
      <c r="D149" s="680" t="s">
        <v>1400</v>
      </c>
      <c r="E149" s="1064" t="s">
        <v>612</v>
      </c>
      <c r="F149" s="1142">
        <v>45568</v>
      </c>
      <c r="G149" s="1142">
        <v>45576</v>
      </c>
      <c r="H149" s="996" t="s">
        <v>2568</v>
      </c>
      <c r="I149" s="1143">
        <v>153340</v>
      </c>
      <c r="J149" s="1381"/>
      <c r="K149" s="833"/>
    </row>
    <row r="150" spans="1:11">
      <c r="A150" s="999">
        <v>144</v>
      </c>
      <c r="B150" s="1062" t="s">
        <v>1398</v>
      </c>
      <c r="C150" s="1063" t="s">
        <v>1399</v>
      </c>
      <c r="D150" s="680" t="s">
        <v>1400</v>
      </c>
      <c r="E150" s="1064" t="s">
        <v>612</v>
      </c>
      <c r="F150" s="1142">
        <v>45569</v>
      </c>
      <c r="G150" s="1142">
        <v>45577</v>
      </c>
      <c r="H150" s="996" t="s">
        <v>2569</v>
      </c>
      <c r="I150" s="1143">
        <v>160311</v>
      </c>
      <c r="J150" s="1381"/>
      <c r="K150" s="833"/>
    </row>
    <row r="151" spans="1:11">
      <c r="A151" s="999">
        <v>145</v>
      </c>
      <c r="B151" s="1062" t="s">
        <v>1398</v>
      </c>
      <c r="C151" s="1063" t="s">
        <v>1399</v>
      </c>
      <c r="D151" s="680" t="s">
        <v>1400</v>
      </c>
      <c r="E151" s="1064" t="s">
        <v>612</v>
      </c>
      <c r="F151" s="1142">
        <v>45572</v>
      </c>
      <c r="G151" s="1142">
        <v>45580</v>
      </c>
      <c r="H151" s="996" t="s">
        <v>2570</v>
      </c>
      <c r="I151" s="1143">
        <v>294200</v>
      </c>
      <c r="J151" s="1381"/>
      <c r="K151" s="833"/>
    </row>
    <row r="152" spans="1:11">
      <c r="A152" s="999">
        <v>146</v>
      </c>
      <c r="B152" s="1062" t="s">
        <v>1398</v>
      </c>
      <c r="C152" s="1063" t="s">
        <v>1399</v>
      </c>
      <c r="D152" s="680" t="s">
        <v>1400</v>
      </c>
      <c r="E152" s="1064" t="s">
        <v>612</v>
      </c>
      <c r="F152" s="1142">
        <v>45572</v>
      </c>
      <c r="G152" s="1142">
        <v>45580</v>
      </c>
      <c r="H152" s="996" t="s">
        <v>2571</v>
      </c>
      <c r="I152" s="1143">
        <v>53750</v>
      </c>
      <c r="J152" s="1381"/>
      <c r="K152" s="833"/>
    </row>
    <row r="153" spans="1:11">
      <c r="A153" s="999">
        <v>147</v>
      </c>
      <c r="B153" s="1062" t="s">
        <v>1398</v>
      </c>
      <c r="C153" s="1063" t="s">
        <v>1399</v>
      </c>
      <c r="D153" s="680" t="s">
        <v>1400</v>
      </c>
      <c r="E153" s="1064" t="s">
        <v>612</v>
      </c>
      <c r="F153" s="1142">
        <v>45573</v>
      </c>
      <c r="G153" s="1142">
        <v>45581</v>
      </c>
      <c r="H153" s="996" t="s">
        <v>2572</v>
      </c>
      <c r="I153" s="1143">
        <v>87375</v>
      </c>
      <c r="J153" s="1381"/>
      <c r="K153" s="833"/>
    </row>
    <row r="154" spans="1:11">
      <c r="A154" s="999">
        <v>148</v>
      </c>
      <c r="B154" s="1062" t="s">
        <v>1398</v>
      </c>
      <c r="C154" s="1063" t="s">
        <v>1399</v>
      </c>
      <c r="D154" s="680" t="s">
        <v>1400</v>
      </c>
      <c r="E154" s="1064" t="s">
        <v>612</v>
      </c>
      <c r="F154" s="1142">
        <v>45574</v>
      </c>
      <c r="G154" s="1142">
        <v>45582</v>
      </c>
      <c r="H154" s="996" t="s">
        <v>2573</v>
      </c>
      <c r="I154" s="1143">
        <v>84975</v>
      </c>
      <c r="J154" s="1381"/>
      <c r="K154" s="833"/>
    </row>
    <row r="155" spans="1:11">
      <c r="A155" s="999">
        <v>149</v>
      </c>
      <c r="B155" s="1062" t="s">
        <v>1398</v>
      </c>
      <c r="C155" s="1063" t="s">
        <v>1399</v>
      </c>
      <c r="D155" s="680" t="s">
        <v>1400</v>
      </c>
      <c r="E155" s="1064" t="s">
        <v>612</v>
      </c>
      <c r="F155" s="1142">
        <v>45575</v>
      </c>
      <c r="G155" s="1142">
        <v>45583</v>
      </c>
      <c r="H155" s="996" t="s">
        <v>2574</v>
      </c>
      <c r="I155" s="1143">
        <v>127392</v>
      </c>
      <c r="J155" s="1381"/>
      <c r="K155" s="833"/>
    </row>
    <row r="156" spans="1:11">
      <c r="A156" s="999">
        <v>150</v>
      </c>
      <c r="B156" s="1062" t="s">
        <v>1398</v>
      </c>
      <c r="C156" s="1063" t="s">
        <v>1399</v>
      </c>
      <c r="D156" s="680" t="s">
        <v>1400</v>
      </c>
      <c r="E156" s="1064" t="s">
        <v>612</v>
      </c>
      <c r="F156" s="1142">
        <v>45576</v>
      </c>
      <c r="G156" s="1142">
        <v>45584</v>
      </c>
      <c r="H156" s="996" t="s">
        <v>2575</v>
      </c>
      <c r="I156" s="1143">
        <v>77560</v>
      </c>
      <c r="J156" s="1381"/>
      <c r="K156" s="833"/>
    </row>
    <row r="157" spans="1:11">
      <c r="A157" s="999">
        <v>151</v>
      </c>
      <c r="B157" s="1062" t="s">
        <v>1398</v>
      </c>
      <c r="C157" s="1063" t="s">
        <v>1399</v>
      </c>
      <c r="D157" s="680" t="s">
        <v>1400</v>
      </c>
      <c r="E157" s="1064" t="s">
        <v>612</v>
      </c>
      <c r="F157" s="1142">
        <v>45580</v>
      </c>
      <c r="G157" s="1142">
        <v>45588</v>
      </c>
      <c r="H157" s="996" t="s">
        <v>2576</v>
      </c>
      <c r="I157" s="1143">
        <v>153090</v>
      </c>
      <c r="J157" s="1381"/>
      <c r="K157" s="833"/>
    </row>
    <row r="158" spans="1:11">
      <c r="A158" s="999">
        <v>152</v>
      </c>
      <c r="B158" s="1062" t="s">
        <v>1398</v>
      </c>
      <c r="C158" s="1063" t="s">
        <v>1399</v>
      </c>
      <c r="D158" s="680" t="s">
        <v>1400</v>
      </c>
      <c r="E158" s="1064" t="s">
        <v>612</v>
      </c>
      <c r="F158" s="1142">
        <v>45580</v>
      </c>
      <c r="G158" s="1142">
        <v>45588</v>
      </c>
      <c r="H158" s="996" t="s">
        <v>2577</v>
      </c>
      <c r="I158" s="1143">
        <v>229453</v>
      </c>
      <c r="J158" s="1381"/>
      <c r="K158" s="833"/>
    </row>
    <row r="159" spans="1:11">
      <c r="A159" s="999">
        <v>153</v>
      </c>
      <c r="B159" s="1062" t="s">
        <v>1398</v>
      </c>
      <c r="C159" s="1063" t="s">
        <v>1399</v>
      </c>
      <c r="D159" s="680" t="s">
        <v>1400</v>
      </c>
      <c r="E159" s="1064" t="s">
        <v>612</v>
      </c>
      <c r="F159" s="1142">
        <v>45580</v>
      </c>
      <c r="G159" s="1142">
        <v>45588</v>
      </c>
      <c r="H159" s="996" t="s">
        <v>2578</v>
      </c>
      <c r="I159" s="1143">
        <v>170000</v>
      </c>
      <c r="J159" s="1381"/>
      <c r="K159" s="833"/>
    </row>
    <row r="160" spans="1:11">
      <c r="A160" s="999">
        <v>154</v>
      </c>
      <c r="B160" s="1062" t="s">
        <v>1398</v>
      </c>
      <c r="C160" s="1063" t="s">
        <v>1399</v>
      </c>
      <c r="D160" s="680" t="s">
        <v>1400</v>
      </c>
      <c r="E160" s="1064" t="s">
        <v>612</v>
      </c>
      <c r="F160" s="1142">
        <v>45580</v>
      </c>
      <c r="G160" s="1142">
        <v>45588</v>
      </c>
      <c r="H160" s="996" t="s">
        <v>2579</v>
      </c>
      <c r="I160" s="1143">
        <v>82725</v>
      </c>
      <c r="J160" s="1381"/>
      <c r="K160" s="833"/>
    </row>
    <row r="161" spans="1:11">
      <c r="A161" s="999">
        <v>155</v>
      </c>
      <c r="B161" s="1062" t="s">
        <v>2580</v>
      </c>
      <c r="C161" s="1063" t="s">
        <v>2581</v>
      </c>
      <c r="D161" s="680"/>
      <c r="E161" s="1064"/>
      <c r="F161" s="1142">
        <v>45563</v>
      </c>
      <c r="G161" s="1142">
        <v>45563</v>
      </c>
      <c r="H161" s="996" t="s">
        <v>2582</v>
      </c>
      <c r="I161" s="1143">
        <v>799000</v>
      </c>
      <c r="J161" s="1200">
        <f>SUM(I161)</f>
        <v>799000</v>
      </c>
      <c r="K161" s="833"/>
    </row>
    <row r="162" spans="1:11">
      <c r="A162" s="999">
        <v>156</v>
      </c>
      <c r="B162" s="1062" t="s">
        <v>2583</v>
      </c>
      <c r="C162" s="1063" t="s">
        <v>2584</v>
      </c>
      <c r="D162" s="680"/>
      <c r="E162" s="1064"/>
      <c r="F162" s="1142">
        <v>45562</v>
      </c>
      <c r="G162" s="1142">
        <v>45562</v>
      </c>
      <c r="H162" s="996"/>
      <c r="I162" s="1143">
        <v>400000.08</v>
      </c>
      <c r="J162" s="1200">
        <f>SUM(I162)</f>
        <v>400000.08</v>
      </c>
      <c r="K162" s="833"/>
    </row>
    <row r="163" spans="1:11">
      <c r="A163" s="999">
        <v>157</v>
      </c>
      <c r="B163" s="1062" t="s">
        <v>1401</v>
      </c>
      <c r="C163" s="1063" t="s">
        <v>1402</v>
      </c>
      <c r="D163" s="680" t="s">
        <v>1403</v>
      </c>
      <c r="E163" s="1064" t="s">
        <v>612</v>
      </c>
      <c r="F163" s="1142">
        <v>45569</v>
      </c>
      <c r="G163" s="1142">
        <v>45577</v>
      </c>
      <c r="H163" s="996" t="s">
        <v>2585</v>
      </c>
      <c r="I163" s="1143">
        <v>3007000</v>
      </c>
      <c r="J163" s="1381">
        <f>SUM(I163:I164)</f>
        <v>6014000</v>
      </c>
      <c r="K163" s="833"/>
    </row>
    <row r="164" spans="1:11">
      <c r="A164" s="999">
        <v>158</v>
      </c>
      <c r="B164" s="1062" t="s">
        <v>1401</v>
      </c>
      <c r="C164" s="1063" t="s">
        <v>1402</v>
      </c>
      <c r="D164" s="680" t="s">
        <v>1403</v>
      </c>
      <c r="E164" s="1064" t="s">
        <v>612</v>
      </c>
      <c r="F164" s="1142">
        <v>45576</v>
      </c>
      <c r="G164" s="1142">
        <v>45584</v>
      </c>
      <c r="H164" s="996" t="s">
        <v>2586</v>
      </c>
      <c r="I164" s="1143">
        <v>3007000</v>
      </c>
      <c r="J164" s="1381"/>
      <c r="K164" s="833"/>
    </row>
    <row r="165" spans="1:11">
      <c r="A165" s="999">
        <v>159</v>
      </c>
      <c r="B165" s="1062" t="s">
        <v>755</v>
      </c>
      <c r="C165" s="1063" t="s">
        <v>756</v>
      </c>
      <c r="D165" s="680" t="s">
        <v>765</v>
      </c>
      <c r="E165" s="1064" t="s">
        <v>612</v>
      </c>
      <c r="F165" s="1142">
        <v>45355</v>
      </c>
      <c r="G165" s="1142">
        <v>45355</v>
      </c>
      <c r="H165" s="996" t="s">
        <v>757</v>
      </c>
      <c r="I165" s="1143">
        <v>780000</v>
      </c>
      <c r="J165" s="1381">
        <f>SUM(I165:I174)</f>
        <v>7980000</v>
      </c>
      <c r="K165" s="833"/>
    </row>
    <row r="166" spans="1:11">
      <c r="A166" s="999">
        <v>160</v>
      </c>
      <c r="B166" s="1062" t="s">
        <v>755</v>
      </c>
      <c r="C166" s="1063" t="s">
        <v>756</v>
      </c>
      <c r="D166" s="680" t="s">
        <v>765</v>
      </c>
      <c r="E166" s="1064" t="s">
        <v>612</v>
      </c>
      <c r="F166" s="1142">
        <v>45363</v>
      </c>
      <c r="G166" s="1142">
        <v>45363</v>
      </c>
      <c r="H166" s="996" t="s">
        <v>758</v>
      </c>
      <c r="I166" s="1143">
        <v>720000</v>
      </c>
      <c r="J166" s="1381"/>
      <c r="K166" s="833"/>
    </row>
    <row r="167" spans="1:11">
      <c r="A167" s="999">
        <v>161</v>
      </c>
      <c r="B167" s="1062" t="s">
        <v>755</v>
      </c>
      <c r="C167" s="1063" t="s">
        <v>756</v>
      </c>
      <c r="D167" s="680" t="s">
        <v>765</v>
      </c>
      <c r="E167" s="1064" t="s">
        <v>612</v>
      </c>
      <c r="F167" s="1142">
        <v>45373</v>
      </c>
      <c r="G167" s="1142">
        <v>45373</v>
      </c>
      <c r="H167" s="996" t="s">
        <v>759</v>
      </c>
      <c r="I167" s="1143">
        <v>960000</v>
      </c>
      <c r="J167" s="1381"/>
      <c r="K167" s="833"/>
    </row>
    <row r="168" spans="1:11">
      <c r="A168" s="999">
        <v>162</v>
      </c>
      <c r="B168" s="1062" t="s">
        <v>755</v>
      </c>
      <c r="C168" s="1063" t="s">
        <v>756</v>
      </c>
      <c r="D168" s="680" t="s">
        <v>765</v>
      </c>
      <c r="E168" s="1064" t="s">
        <v>612</v>
      </c>
      <c r="F168" s="1142">
        <v>45408</v>
      </c>
      <c r="G168" s="1142">
        <v>45408</v>
      </c>
      <c r="H168" s="996" t="s">
        <v>760</v>
      </c>
      <c r="I168" s="1143">
        <v>720000</v>
      </c>
      <c r="J168" s="1381"/>
      <c r="K168" s="833"/>
    </row>
    <row r="169" spans="1:11">
      <c r="A169" s="999">
        <v>163</v>
      </c>
      <c r="B169" s="1062" t="s">
        <v>755</v>
      </c>
      <c r="C169" s="1063" t="s">
        <v>756</v>
      </c>
      <c r="D169" s="680" t="s">
        <v>765</v>
      </c>
      <c r="E169" s="1064" t="s">
        <v>612</v>
      </c>
      <c r="F169" s="1142">
        <v>45408</v>
      </c>
      <c r="G169" s="1142">
        <v>45408</v>
      </c>
      <c r="H169" s="996" t="s">
        <v>761</v>
      </c>
      <c r="I169" s="1143">
        <v>600000</v>
      </c>
      <c r="J169" s="1381"/>
      <c r="K169" s="833"/>
    </row>
    <row r="170" spans="1:11">
      <c r="A170" s="999">
        <v>164</v>
      </c>
      <c r="B170" s="1062" t="s">
        <v>755</v>
      </c>
      <c r="C170" s="1063" t="s">
        <v>756</v>
      </c>
      <c r="D170" s="680" t="s">
        <v>765</v>
      </c>
      <c r="E170" s="1064" t="s">
        <v>612</v>
      </c>
      <c r="F170" s="1142">
        <v>45421</v>
      </c>
      <c r="G170" s="1142">
        <v>45421</v>
      </c>
      <c r="H170" s="996" t="s">
        <v>762</v>
      </c>
      <c r="I170" s="1143">
        <v>960000</v>
      </c>
      <c r="J170" s="1381"/>
      <c r="K170" s="833"/>
    </row>
    <row r="171" spans="1:11">
      <c r="A171" s="999">
        <v>165</v>
      </c>
      <c r="B171" s="1062" t="s">
        <v>755</v>
      </c>
      <c r="C171" s="1063" t="s">
        <v>756</v>
      </c>
      <c r="D171" s="680" t="s">
        <v>765</v>
      </c>
      <c r="E171" s="1064" t="s">
        <v>612</v>
      </c>
      <c r="F171" s="1142">
        <v>45450</v>
      </c>
      <c r="G171" s="1142">
        <v>45450</v>
      </c>
      <c r="H171" s="996" t="s">
        <v>763</v>
      </c>
      <c r="I171" s="1143">
        <v>960000</v>
      </c>
      <c r="J171" s="1381"/>
      <c r="K171" s="833"/>
    </row>
    <row r="172" spans="1:11">
      <c r="A172" s="999">
        <v>166</v>
      </c>
      <c r="B172" s="1062" t="s">
        <v>755</v>
      </c>
      <c r="C172" s="1063" t="s">
        <v>756</v>
      </c>
      <c r="D172" s="680" t="s">
        <v>765</v>
      </c>
      <c r="E172" s="1064" t="s">
        <v>612</v>
      </c>
      <c r="F172" s="1142">
        <v>45470</v>
      </c>
      <c r="G172" s="1142">
        <v>45470</v>
      </c>
      <c r="H172" s="996" t="s">
        <v>764</v>
      </c>
      <c r="I172" s="1143">
        <v>1320000</v>
      </c>
      <c r="J172" s="1381"/>
      <c r="K172" s="833"/>
    </row>
    <row r="173" spans="1:11">
      <c r="A173" s="999">
        <v>167</v>
      </c>
      <c r="B173" s="1062" t="s">
        <v>755</v>
      </c>
      <c r="C173" s="1063" t="s">
        <v>756</v>
      </c>
      <c r="D173" s="680" t="s">
        <v>765</v>
      </c>
      <c r="E173" s="1064" t="s">
        <v>612</v>
      </c>
      <c r="F173" s="1142">
        <v>45519</v>
      </c>
      <c r="G173" s="1142">
        <v>45519</v>
      </c>
      <c r="H173" s="996" t="s">
        <v>1733</v>
      </c>
      <c r="I173" s="1143">
        <v>480000</v>
      </c>
      <c r="J173" s="1381"/>
      <c r="K173" s="833"/>
    </row>
    <row r="174" spans="1:11">
      <c r="A174" s="999">
        <v>168</v>
      </c>
      <c r="B174" s="1062" t="s">
        <v>755</v>
      </c>
      <c r="C174" s="1063" t="s">
        <v>756</v>
      </c>
      <c r="D174" s="680" t="s">
        <v>765</v>
      </c>
      <c r="E174" s="1064" t="s">
        <v>612</v>
      </c>
      <c r="F174" s="1142">
        <v>45531</v>
      </c>
      <c r="G174" s="1142">
        <v>45531</v>
      </c>
      <c r="H174" s="996" t="s">
        <v>1734</v>
      </c>
      <c r="I174" s="1143">
        <v>480000</v>
      </c>
      <c r="J174" s="1381"/>
      <c r="K174" s="833"/>
    </row>
    <row r="175" spans="1:11">
      <c r="A175" s="999">
        <v>169</v>
      </c>
      <c r="B175" s="1062" t="s">
        <v>766</v>
      </c>
      <c r="C175" s="1063" t="s">
        <v>1696</v>
      </c>
      <c r="D175" s="680" t="s">
        <v>1695</v>
      </c>
      <c r="E175" s="1064" t="s">
        <v>612</v>
      </c>
      <c r="F175" s="1142" t="s">
        <v>767</v>
      </c>
      <c r="G175" s="1142">
        <v>45055</v>
      </c>
      <c r="H175" s="996">
        <v>45060</v>
      </c>
      <c r="I175" s="1143">
        <v>2006100</v>
      </c>
      <c r="J175" s="1200">
        <f>SUM(I175)</f>
        <v>2006100</v>
      </c>
      <c r="K175" s="833"/>
    </row>
    <row r="176" spans="1:11">
      <c r="A176" s="999">
        <v>170</v>
      </c>
      <c r="B176" s="1062" t="s">
        <v>1684</v>
      </c>
      <c r="C176" s="1063" t="s">
        <v>1669</v>
      </c>
      <c r="D176" s="680" t="s">
        <v>1670</v>
      </c>
      <c r="E176" s="1064" t="s">
        <v>612</v>
      </c>
      <c r="F176" s="1142"/>
      <c r="G176" s="1142"/>
      <c r="H176" s="996"/>
      <c r="I176" s="1143">
        <v>16818</v>
      </c>
      <c r="J176" s="1381">
        <f>SUM(I176:I178)</f>
        <v>366819.41000000003</v>
      </c>
      <c r="K176" s="833"/>
    </row>
    <row r="177" spans="1:11">
      <c r="A177" s="999">
        <v>171</v>
      </c>
      <c r="B177" s="1062" t="s">
        <v>1684</v>
      </c>
      <c r="C177" s="1063" t="s">
        <v>2587</v>
      </c>
      <c r="D177" s="680" t="s">
        <v>1670</v>
      </c>
      <c r="E177" s="1064" t="s">
        <v>612</v>
      </c>
      <c r="F177" s="1142">
        <v>45580</v>
      </c>
      <c r="G177" s="1142">
        <v>45580</v>
      </c>
      <c r="H177" s="996" t="s">
        <v>2588</v>
      </c>
      <c r="I177" s="1143">
        <v>170000.66</v>
      </c>
      <c r="J177" s="1381"/>
      <c r="K177" s="833"/>
    </row>
    <row r="178" spans="1:11">
      <c r="A178" s="999">
        <v>172</v>
      </c>
      <c r="B178" s="1062" t="s">
        <v>1684</v>
      </c>
      <c r="C178" s="1063" t="s">
        <v>2589</v>
      </c>
      <c r="D178" s="680" t="s">
        <v>1670</v>
      </c>
      <c r="E178" s="1064" t="s">
        <v>612</v>
      </c>
      <c r="F178" s="1142">
        <v>45580</v>
      </c>
      <c r="G178" s="1142">
        <v>45580</v>
      </c>
      <c r="H178" s="996" t="s">
        <v>2590</v>
      </c>
      <c r="I178" s="1143">
        <v>180000.75</v>
      </c>
      <c r="J178" s="1381"/>
      <c r="K178" s="833"/>
    </row>
    <row r="179" spans="1:11">
      <c r="A179" s="999">
        <v>173</v>
      </c>
      <c r="B179" s="1062" t="s">
        <v>1404</v>
      </c>
      <c r="C179" s="1063" t="s">
        <v>2591</v>
      </c>
      <c r="D179" s="680" t="s">
        <v>1405</v>
      </c>
      <c r="E179" s="1064" t="s">
        <v>612</v>
      </c>
      <c r="F179" s="1142">
        <v>45580</v>
      </c>
      <c r="G179" s="1142">
        <v>45595</v>
      </c>
      <c r="H179" s="996" t="s">
        <v>2592</v>
      </c>
      <c r="I179" s="1143">
        <v>4544495.03</v>
      </c>
      <c r="J179" s="1200">
        <f>SUM(I179)</f>
        <v>4544495.03</v>
      </c>
      <c r="K179" s="833"/>
    </row>
    <row r="180" spans="1:11">
      <c r="A180" s="999">
        <v>174</v>
      </c>
      <c r="B180" s="1062" t="s">
        <v>2593</v>
      </c>
      <c r="C180" s="1063" t="s">
        <v>2594</v>
      </c>
      <c r="D180" s="680"/>
      <c r="E180" s="1064"/>
      <c r="F180" s="1142">
        <v>45580</v>
      </c>
      <c r="G180" s="1142">
        <v>45588</v>
      </c>
      <c r="H180" s="996" t="s">
        <v>2595</v>
      </c>
      <c r="I180" s="1143">
        <v>500000.07</v>
      </c>
      <c r="J180" s="1200">
        <f>SUM(I180)</f>
        <v>500000.07</v>
      </c>
      <c r="K180" s="833"/>
    </row>
    <row r="181" spans="1:11">
      <c r="A181" s="999">
        <v>175</v>
      </c>
      <c r="B181" s="1062" t="s">
        <v>771</v>
      </c>
      <c r="C181" s="1063" t="s">
        <v>2596</v>
      </c>
      <c r="D181" s="680" t="s">
        <v>1693</v>
      </c>
      <c r="E181" s="1064" t="s">
        <v>612</v>
      </c>
      <c r="F181" s="1142">
        <v>45576</v>
      </c>
      <c r="G181" s="1142">
        <v>45576</v>
      </c>
      <c r="H181" s="996" t="s">
        <v>2597</v>
      </c>
      <c r="I181" s="1143">
        <v>221000</v>
      </c>
      <c r="J181" s="1200">
        <f>SUM(I181)</f>
        <v>221000</v>
      </c>
      <c r="K181" s="833"/>
    </row>
    <row r="182" spans="1:11">
      <c r="A182" s="999">
        <v>176</v>
      </c>
      <c r="B182" s="1062" t="s">
        <v>1406</v>
      </c>
      <c r="C182" s="1063" t="s">
        <v>2598</v>
      </c>
      <c r="D182" s="680" t="s">
        <v>2599</v>
      </c>
      <c r="E182" s="1064" t="s">
        <v>612</v>
      </c>
      <c r="F182" s="1142">
        <v>45573</v>
      </c>
      <c r="G182" s="1142">
        <v>45573</v>
      </c>
      <c r="H182" s="996" t="s">
        <v>2600</v>
      </c>
      <c r="I182" s="1143">
        <v>666624</v>
      </c>
      <c r="J182" s="1200">
        <f>SUM(I182)</f>
        <v>666624</v>
      </c>
      <c r="K182" s="833"/>
    </row>
    <row r="183" spans="1:11">
      <c r="A183" s="999">
        <v>177</v>
      </c>
      <c r="B183" s="1062" t="s">
        <v>772</v>
      </c>
      <c r="C183" s="1063" t="s">
        <v>773</v>
      </c>
      <c r="D183" s="680" t="s">
        <v>774</v>
      </c>
      <c r="E183" s="1064" t="s">
        <v>612</v>
      </c>
      <c r="F183" s="1142">
        <v>45539</v>
      </c>
      <c r="G183" s="1142">
        <v>45539</v>
      </c>
      <c r="H183" s="996" t="s">
        <v>2601</v>
      </c>
      <c r="I183" s="1143">
        <v>378500</v>
      </c>
      <c r="J183" s="1381">
        <f>SUM(I183:I197)</f>
        <v>7430500</v>
      </c>
      <c r="K183" s="833"/>
    </row>
    <row r="184" spans="1:11">
      <c r="A184" s="999">
        <v>178</v>
      </c>
      <c r="B184" s="1062" t="s">
        <v>772</v>
      </c>
      <c r="C184" s="1063" t="s">
        <v>773</v>
      </c>
      <c r="D184" s="680" t="s">
        <v>774</v>
      </c>
      <c r="E184" s="1064" t="s">
        <v>612</v>
      </c>
      <c r="F184" s="1142">
        <v>45541</v>
      </c>
      <c r="G184" s="1142">
        <v>45541</v>
      </c>
      <c r="H184" s="996" t="s">
        <v>2602</v>
      </c>
      <c r="I184" s="1143">
        <v>612000</v>
      </c>
      <c r="J184" s="1381"/>
      <c r="K184" s="833"/>
    </row>
    <row r="185" spans="1:11">
      <c r="A185" s="999">
        <v>179</v>
      </c>
      <c r="B185" s="1062" t="s">
        <v>772</v>
      </c>
      <c r="C185" s="1063" t="s">
        <v>773</v>
      </c>
      <c r="D185" s="680" t="s">
        <v>774</v>
      </c>
      <c r="E185" s="1064" t="s">
        <v>612</v>
      </c>
      <c r="F185" s="1142">
        <v>45545</v>
      </c>
      <c r="G185" s="1142">
        <v>45545</v>
      </c>
      <c r="H185" s="996" t="s">
        <v>2603</v>
      </c>
      <c r="I185" s="1143">
        <v>267500</v>
      </c>
      <c r="J185" s="1381"/>
      <c r="K185" s="833"/>
    </row>
    <row r="186" spans="1:11">
      <c r="A186" s="999">
        <v>180</v>
      </c>
      <c r="B186" s="1062" t="s">
        <v>772</v>
      </c>
      <c r="C186" s="1063" t="s">
        <v>773</v>
      </c>
      <c r="D186" s="680" t="s">
        <v>774</v>
      </c>
      <c r="E186" s="1064" t="s">
        <v>612</v>
      </c>
      <c r="F186" s="1142">
        <v>45548</v>
      </c>
      <c r="G186" s="1142">
        <v>45548</v>
      </c>
      <c r="H186" s="996" t="s">
        <v>2604</v>
      </c>
      <c r="I186" s="1143">
        <v>645000</v>
      </c>
      <c r="J186" s="1381"/>
      <c r="K186" s="833"/>
    </row>
    <row r="187" spans="1:11">
      <c r="A187" s="999">
        <v>181</v>
      </c>
      <c r="B187" s="1062" t="s">
        <v>772</v>
      </c>
      <c r="C187" s="1063" t="s">
        <v>773</v>
      </c>
      <c r="D187" s="680" t="s">
        <v>774</v>
      </c>
      <c r="E187" s="1064" t="s">
        <v>612</v>
      </c>
      <c r="F187" s="1142">
        <v>45551</v>
      </c>
      <c r="G187" s="1142">
        <v>45551</v>
      </c>
      <c r="H187" s="996" t="s">
        <v>2605</v>
      </c>
      <c r="I187" s="1143">
        <v>370000</v>
      </c>
      <c r="J187" s="1381"/>
      <c r="K187" s="833"/>
    </row>
    <row r="188" spans="1:11">
      <c r="A188" s="999">
        <v>182</v>
      </c>
      <c r="B188" s="1062" t="s">
        <v>772</v>
      </c>
      <c r="C188" s="1063" t="s">
        <v>773</v>
      </c>
      <c r="D188" s="680" t="s">
        <v>774</v>
      </c>
      <c r="E188" s="1064" t="s">
        <v>612</v>
      </c>
      <c r="F188" s="1142">
        <v>45555</v>
      </c>
      <c r="G188" s="1142">
        <v>45555</v>
      </c>
      <c r="H188" s="996" t="s">
        <v>2606</v>
      </c>
      <c r="I188" s="1143">
        <v>381000</v>
      </c>
      <c r="J188" s="1381"/>
      <c r="K188" s="833"/>
    </row>
    <row r="189" spans="1:11">
      <c r="A189" s="999">
        <v>183</v>
      </c>
      <c r="B189" s="1062" t="s">
        <v>772</v>
      </c>
      <c r="C189" s="1063" t="s">
        <v>773</v>
      </c>
      <c r="D189" s="680" t="s">
        <v>774</v>
      </c>
      <c r="E189" s="1064" t="s">
        <v>612</v>
      </c>
      <c r="F189" s="1142">
        <v>45555</v>
      </c>
      <c r="G189" s="1142">
        <v>45555</v>
      </c>
      <c r="H189" s="996" t="s">
        <v>2607</v>
      </c>
      <c r="I189" s="1143">
        <v>718000</v>
      </c>
      <c r="J189" s="1381"/>
      <c r="K189" s="833"/>
    </row>
    <row r="190" spans="1:11">
      <c r="A190" s="999">
        <v>184</v>
      </c>
      <c r="B190" s="1062" t="s">
        <v>772</v>
      </c>
      <c r="C190" s="1063" t="s">
        <v>773</v>
      </c>
      <c r="D190" s="680" t="s">
        <v>774</v>
      </c>
      <c r="E190" s="1064" t="s">
        <v>612</v>
      </c>
      <c r="F190" s="1142">
        <v>45559</v>
      </c>
      <c r="G190" s="1142">
        <v>45559</v>
      </c>
      <c r="H190" s="996" t="s">
        <v>2608</v>
      </c>
      <c r="I190" s="1143">
        <v>718000</v>
      </c>
      <c r="J190" s="1381"/>
      <c r="K190" s="833"/>
    </row>
    <row r="191" spans="1:11">
      <c r="A191" s="999">
        <v>185</v>
      </c>
      <c r="B191" s="1062" t="s">
        <v>772</v>
      </c>
      <c r="C191" s="1063" t="s">
        <v>773</v>
      </c>
      <c r="D191" s="680" t="s">
        <v>774</v>
      </c>
      <c r="E191" s="1064" t="s">
        <v>612</v>
      </c>
      <c r="F191" s="1142">
        <v>45562</v>
      </c>
      <c r="G191" s="1142">
        <v>45562</v>
      </c>
      <c r="H191" s="996" t="s">
        <v>2609</v>
      </c>
      <c r="I191" s="1143">
        <v>250000</v>
      </c>
      <c r="J191" s="1381"/>
      <c r="K191" s="833"/>
    </row>
    <row r="192" spans="1:11">
      <c r="A192" s="999">
        <v>186</v>
      </c>
      <c r="B192" s="1062" t="s">
        <v>772</v>
      </c>
      <c r="C192" s="1063" t="s">
        <v>773</v>
      </c>
      <c r="D192" s="680" t="s">
        <v>774</v>
      </c>
      <c r="E192" s="1064" t="s">
        <v>612</v>
      </c>
      <c r="F192" s="1142">
        <v>45562</v>
      </c>
      <c r="G192" s="1142">
        <v>45562</v>
      </c>
      <c r="H192" s="996" t="s">
        <v>2610</v>
      </c>
      <c r="I192" s="1143">
        <v>484500</v>
      </c>
      <c r="J192" s="1381"/>
      <c r="K192" s="833"/>
    </row>
    <row r="193" spans="1:11">
      <c r="A193" s="999">
        <v>187</v>
      </c>
      <c r="B193" s="1062" t="s">
        <v>772</v>
      </c>
      <c r="C193" s="1063" t="s">
        <v>773</v>
      </c>
      <c r="D193" s="680" t="s">
        <v>774</v>
      </c>
      <c r="E193" s="1064" t="s">
        <v>612</v>
      </c>
      <c r="F193" s="1142">
        <v>45565</v>
      </c>
      <c r="G193" s="1142">
        <v>45565</v>
      </c>
      <c r="H193" s="996" t="s">
        <v>2611</v>
      </c>
      <c r="I193" s="1143">
        <v>484500</v>
      </c>
      <c r="J193" s="1381"/>
      <c r="K193" s="833"/>
    </row>
    <row r="194" spans="1:11">
      <c r="A194" s="999">
        <v>188</v>
      </c>
      <c r="B194" s="1062" t="s">
        <v>772</v>
      </c>
      <c r="C194" s="1063" t="s">
        <v>773</v>
      </c>
      <c r="D194" s="680" t="s">
        <v>774</v>
      </c>
      <c r="E194" s="1064" t="s">
        <v>612</v>
      </c>
      <c r="F194" s="1142">
        <v>45568</v>
      </c>
      <c r="G194" s="1142">
        <v>45568</v>
      </c>
      <c r="H194" s="996" t="s">
        <v>2612</v>
      </c>
      <c r="I194" s="1143">
        <v>392500</v>
      </c>
      <c r="J194" s="1381"/>
      <c r="K194" s="833"/>
    </row>
    <row r="195" spans="1:11">
      <c r="A195" s="999">
        <v>189</v>
      </c>
      <c r="B195" s="1062" t="s">
        <v>772</v>
      </c>
      <c r="C195" s="1063" t="s">
        <v>773</v>
      </c>
      <c r="D195" s="680" t="s">
        <v>774</v>
      </c>
      <c r="E195" s="1064" t="s">
        <v>612</v>
      </c>
      <c r="F195" s="1142">
        <v>45570</v>
      </c>
      <c r="G195" s="1142">
        <v>45570</v>
      </c>
      <c r="H195" s="996" t="s">
        <v>2613</v>
      </c>
      <c r="I195" s="1143">
        <v>540000</v>
      </c>
      <c r="J195" s="1381"/>
      <c r="K195" s="833"/>
    </row>
    <row r="196" spans="1:11">
      <c r="A196" s="999">
        <v>190</v>
      </c>
      <c r="B196" s="1062" t="s">
        <v>772</v>
      </c>
      <c r="C196" s="1063" t="s">
        <v>773</v>
      </c>
      <c r="D196" s="680" t="s">
        <v>774</v>
      </c>
      <c r="E196" s="1064" t="s">
        <v>612</v>
      </c>
      <c r="F196" s="1142">
        <v>45573</v>
      </c>
      <c r="G196" s="1142">
        <v>45573</v>
      </c>
      <c r="H196" s="996" t="s">
        <v>2614</v>
      </c>
      <c r="I196" s="1143">
        <v>547000</v>
      </c>
      <c r="J196" s="1381"/>
      <c r="K196" s="833"/>
    </row>
    <row r="197" spans="1:11">
      <c r="A197" s="999">
        <v>191</v>
      </c>
      <c r="B197" s="1062" t="s">
        <v>772</v>
      </c>
      <c r="C197" s="1063" t="s">
        <v>773</v>
      </c>
      <c r="D197" s="680" t="s">
        <v>774</v>
      </c>
      <c r="E197" s="1064" t="s">
        <v>612</v>
      </c>
      <c r="F197" s="1142">
        <v>45577</v>
      </c>
      <c r="G197" s="1142">
        <v>45577</v>
      </c>
      <c r="H197" s="996" t="s">
        <v>2615</v>
      </c>
      <c r="I197" s="1143">
        <v>642000</v>
      </c>
      <c r="J197" s="1381"/>
      <c r="K197" s="833"/>
    </row>
    <row r="198" spans="1:11">
      <c r="A198" s="999">
        <v>192</v>
      </c>
      <c r="B198" s="1062" t="s">
        <v>2616</v>
      </c>
      <c r="C198" s="1063" t="s">
        <v>2617</v>
      </c>
      <c r="D198" s="680"/>
      <c r="E198" s="1064"/>
      <c r="F198" s="1142">
        <v>45574</v>
      </c>
      <c r="G198" s="1142">
        <v>45574</v>
      </c>
      <c r="H198" s="996" t="s">
        <v>2618</v>
      </c>
      <c r="I198" s="1143">
        <v>650000</v>
      </c>
      <c r="J198" s="1200">
        <f>SUM(I198)</f>
        <v>650000</v>
      </c>
      <c r="K198" s="833"/>
    </row>
    <row r="199" spans="1:11">
      <c r="A199" s="999">
        <v>193</v>
      </c>
      <c r="B199" s="1062" t="s">
        <v>775</v>
      </c>
      <c r="C199" s="1063" t="s">
        <v>786</v>
      </c>
      <c r="D199" s="680" t="s">
        <v>787</v>
      </c>
      <c r="E199" s="1064" t="s">
        <v>612</v>
      </c>
      <c r="F199" s="1142">
        <v>45434</v>
      </c>
      <c r="G199" s="1142">
        <v>45464</v>
      </c>
      <c r="H199" s="996" t="s">
        <v>776</v>
      </c>
      <c r="I199" s="1143">
        <v>104039.72999999998</v>
      </c>
      <c r="J199" s="1381">
        <f>SUM(I199:I213)</f>
        <v>31311472.73</v>
      </c>
      <c r="K199" s="833"/>
    </row>
    <row r="200" spans="1:11">
      <c r="A200" s="999">
        <v>194</v>
      </c>
      <c r="B200" s="1062" t="s">
        <v>775</v>
      </c>
      <c r="C200" s="1063" t="s">
        <v>786</v>
      </c>
      <c r="D200" s="680" t="s">
        <v>787</v>
      </c>
      <c r="E200" s="1064" t="s">
        <v>612</v>
      </c>
      <c r="F200" s="1142">
        <v>45436</v>
      </c>
      <c r="G200" s="1142">
        <v>45466</v>
      </c>
      <c r="H200" s="996" t="s">
        <v>777</v>
      </c>
      <c r="I200" s="1143">
        <v>3962530</v>
      </c>
      <c r="J200" s="1381"/>
      <c r="K200" s="833"/>
    </row>
    <row r="201" spans="1:11">
      <c r="A201" s="999">
        <v>195</v>
      </c>
      <c r="B201" s="1062" t="s">
        <v>775</v>
      </c>
      <c r="C201" s="1063" t="s">
        <v>786</v>
      </c>
      <c r="D201" s="680" t="s">
        <v>787</v>
      </c>
      <c r="E201" s="1064" t="s">
        <v>612</v>
      </c>
      <c r="F201" s="1142">
        <v>45440</v>
      </c>
      <c r="G201" s="1142">
        <v>45470</v>
      </c>
      <c r="H201" s="996" t="s">
        <v>778</v>
      </c>
      <c r="I201" s="1143">
        <v>2285585</v>
      </c>
      <c r="J201" s="1381"/>
      <c r="K201" s="833"/>
    </row>
    <row r="202" spans="1:11">
      <c r="A202" s="999">
        <v>196</v>
      </c>
      <c r="B202" s="1062" t="s">
        <v>775</v>
      </c>
      <c r="C202" s="1063" t="s">
        <v>786</v>
      </c>
      <c r="D202" s="680" t="s">
        <v>787</v>
      </c>
      <c r="E202" s="1064" t="s">
        <v>612</v>
      </c>
      <c r="F202" s="1142">
        <v>45441</v>
      </c>
      <c r="G202" s="1142">
        <v>45471</v>
      </c>
      <c r="H202" s="996" t="s">
        <v>779</v>
      </c>
      <c r="I202" s="1143">
        <v>999006</v>
      </c>
      <c r="J202" s="1381"/>
      <c r="K202" s="833"/>
    </row>
    <row r="203" spans="1:11">
      <c r="A203" s="999">
        <v>197</v>
      </c>
      <c r="B203" s="1062" t="s">
        <v>775</v>
      </c>
      <c r="C203" s="1063" t="s">
        <v>786</v>
      </c>
      <c r="D203" s="680" t="s">
        <v>787</v>
      </c>
      <c r="E203" s="1064" t="s">
        <v>612</v>
      </c>
      <c r="F203" s="1142">
        <v>45443</v>
      </c>
      <c r="G203" s="1142">
        <v>45473</v>
      </c>
      <c r="H203" s="996" t="s">
        <v>780</v>
      </c>
      <c r="I203" s="1143">
        <v>2420282</v>
      </c>
      <c r="J203" s="1381"/>
      <c r="K203" s="833"/>
    </row>
    <row r="204" spans="1:11">
      <c r="A204" s="999">
        <v>198</v>
      </c>
      <c r="B204" s="1062" t="s">
        <v>775</v>
      </c>
      <c r="C204" s="1063" t="s">
        <v>786</v>
      </c>
      <c r="D204" s="680" t="s">
        <v>787</v>
      </c>
      <c r="E204" s="1064" t="s">
        <v>612</v>
      </c>
      <c r="F204" s="1142">
        <v>45448</v>
      </c>
      <c r="G204" s="1142">
        <v>45478</v>
      </c>
      <c r="H204" s="996" t="s">
        <v>781</v>
      </c>
      <c r="I204" s="1143">
        <v>1270619</v>
      </c>
      <c r="J204" s="1381"/>
      <c r="K204" s="833"/>
    </row>
    <row r="205" spans="1:11">
      <c r="A205" s="999">
        <v>199</v>
      </c>
      <c r="B205" s="1062" t="s">
        <v>775</v>
      </c>
      <c r="C205" s="1063" t="s">
        <v>786</v>
      </c>
      <c r="D205" s="680" t="s">
        <v>787</v>
      </c>
      <c r="E205" s="1064" t="s">
        <v>612</v>
      </c>
      <c r="F205" s="1142">
        <v>45450</v>
      </c>
      <c r="G205" s="1142">
        <v>45480</v>
      </c>
      <c r="H205" s="996" t="s">
        <v>782</v>
      </c>
      <c r="I205" s="1143">
        <v>1845569</v>
      </c>
      <c r="J205" s="1381"/>
      <c r="K205" s="833"/>
    </row>
    <row r="206" spans="1:11">
      <c r="A206" s="999">
        <v>200</v>
      </c>
      <c r="B206" s="1062" t="s">
        <v>775</v>
      </c>
      <c r="C206" s="1063" t="s">
        <v>786</v>
      </c>
      <c r="D206" s="680" t="s">
        <v>787</v>
      </c>
      <c r="E206" s="1064" t="s">
        <v>612</v>
      </c>
      <c r="F206" s="1142">
        <v>45455</v>
      </c>
      <c r="G206" s="1142">
        <v>45485</v>
      </c>
      <c r="H206" s="996" t="s">
        <v>783</v>
      </c>
      <c r="I206" s="1143">
        <v>2044806</v>
      </c>
      <c r="J206" s="1381"/>
      <c r="K206" s="833"/>
    </row>
    <row r="207" spans="1:11">
      <c r="A207" s="999">
        <v>201</v>
      </c>
      <c r="B207" s="1062" t="s">
        <v>775</v>
      </c>
      <c r="C207" s="1063" t="s">
        <v>786</v>
      </c>
      <c r="D207" s="680" t="s">
        <v>787</v>
      </c>
      <c r="E207" s="1064" t="s">
        <v>612</v>
      </c>
      <c r="F207" s="1142">
        <v>45457</v>
      </c>
      <c r="G207" s="1142">
        <v>45487</v>
      </c>
      <c r="H207" s="996" t="s">
        <v>784</v>
      </c>
      <c r="I207" s="1143">
        <v>4656610</v>
      </c>
      <c r="J207" s="1381"/>
      <c r="K207" s="833"/>
    </row>
    <row r="208" spans="1:11">
      <c r="A208" s="999">
        <v>202</v>
      </c>
      <c r="B208" s="1062" t="s">
        <v>775</v>
      </c>
      <c r="C208" s="1063" t="s">
        <v>786</v>
      </c>
      <c r="D208" s="680" t="s">
        <v>787</v>
      </c>
      <c r="E208" s="1064" t="s">
        <v>612</v>
      </c>
      <c r="F208" s="1142">
        <v>45469</v>
      </c>
      <c r="G208" s="1142">
        <v>45499</v>
      </c>
      <c r="H208" s="996" t="s">
        <v>785</v>
      </c>
      <c r="I208" s="1143">
        <v>1967070</v>
      </c>
      <c r="J208" s="1381"/>
      <c r="K208" s="833"/>
    </row>
    <row r="209" spans="1:11">
      <c r="A209" s="999">
        <v>203</v>
      </c>
      <c r="B209" s="1062" t="s">
        <v>775</v>
      </c>
      <c r="C209" s="1063" t="s">
        <v>786</v>
      </c>
      <c r="D209" s="680" t="s">
        <v>787</v>
      </c>
      <c r="E209" s="1064" t="s">
        <v>612</v>
      </c>
      <c r="F209" s="1142">
        <v>45476</v>
      </c>
      <c r="G209" s="1142">
        <v>45506</v>
      </c>
      <c r="H209" s="996" t="s">
        <v>1685</v>
      </c>
      <c r="I209" s="1143">
        <v>1075204</v>
      </c>
      <c r="J209" s="1381"/>
      <c r="K209" s="833"/>
    </row>
    <row r="210" spans="1:11">
      <c r="A210" s="999">
        <v>204</v>
      </c>
      <c r="B210" s="1062" t="s">
        <v>775</v>
      </c>
      <c r="C210" s="1063" t="s">
        <v>786</v>
      </c>
      <c r="D210" s="680" t="s">
        <v>787</v>
      </c>
      <c r="E210" s="1064" t="s">
        <v>612</v>
      </c>
      <c r="F210" s="1142">
        <v>45478</v>
      </c>
      <c r="G210" s="1142">
        <v>45508</v>
      </c>
      <c r="H210" s="996" t="s">
        <v>1686</v>
      </c>
      <c r="I210" s="1143">
        <v>2954876</v>
      </c>
      <c r="J210" s="1381"/>
      <c r="K210" s="833"/>
    </row>
    <row r="211" spans="1:11">
      <c r="A211" s="999">
        <v>205</v>
      </c>
      <c r="B211" s="1062" t="s">
        <v>775</v>
      </c>
      <c r="C211" s="1063" t="s">
        <v>786</v>
      </c>
      <c r="D211" s="680" t="s">
        <v>787</v>
      </c>
      <c r="E211" s="1064" t="s">
        <v>612</v>
      </c>
      <c r="F211" s="1142">
        <v>45483</v>
      </c>
      <c r="G211" s="1142">
        <v>45513</v>
      </c>
      <c r="H211" s="996" t="s">
        <v>1687</v>
      </c>
      <c r="I211" s="1143">
        <v>1169187</v>
      </c>
      <c r="J211" s="1381"/>
      <c r="K211" s="833"/>
    </row>
    <row r="212" spans="1:11">
      <c r="A212" s="999">
        <v>206</v>
      </c>
      <c r="B212" s="1062" t="s">
        <v>775</v>
      </c>
      <c r="C212" s="1063" t="s">
        <v>786</v>
      </c>
      <c r="D212" s="680" t="s">
        <v>787</v>
      </c>
      <c r="E212" s="1064" t="s">
        <v>612</v>
      </c>
      <c r="F212" s="1142">
        <v>45490</v>
      </c>
      <c r="G212" s="1142">
        <v>45520</v>
      </c>
      <c r="H212" s="996" t="s">
        <v>1688</v>
      </c>
      <c r="I212" s="1143">
        <v>1458675</v>
      </c>
      <c r="J212" s="1381"/>
      <c r="K212" s="833"/>
    </row>
    <row r="213" spans="1:11">
      <c r="A213" s="999">
        <v>207</v>
      </c>
      <c r="B213" s="1062" t="s">
        <v>775</v>
      </c>
      <c r="C213" s="1063" t="s">
        <v>786</v>
      </c>
      <c r="D213" s="680" t="s">
        <v>787</v>
      </c>
      <c r="E213" s="1064" t="s">
        <v>612</v>
      </c>
      <c r="F213" s="1142">
        <v>45497</v>
      </c>
      <c r="G213" s="1142">
        <v>45527</v>
      </c>
      <c r="H213" s="996" t="s">
        <v>1689</v>
      </c>
      <c r="I213" s="1143">
        <v>3097414</v>
      </c>
      <c r="J213" s="1381"/>
      <c r="K213" s="833"/>
    </row>
    <row r="214" spans="1:11">
      <c r="A214" s="999">
        <v>208</v>
      </c>
      <c r="B214" s="1062" t="s">
        <v>788</v>
      </c>
      <c r="C214" s="1063" t="s">
        <v>1407</v>
      </c>
      <c r="D214" s="680" t="s">
        <v>1408</v>
      </c>
      <c r="E214" s="1064" t="s">
        <v>721</v>
      </c>
      <c r="F214" s="1142">
        <v>45288</v>
      </c>
      <c r="G214" s="1142">
        <v>45288</v>
      </c>
      <c r="H214" s="996" t="s">
        <v>789</v>
      </c>
      <c r="I214" s="1143">
        <v>2991555.88</v>
      </c>
      <c r="J214" s="1381">
        <f>SUM(I214:I215)</f>
        <v>3044369.5</v>
      </c>
      <c r="K214" s="833"/>
    </row>
    <row r="215" spans="1:11">
      <c r="A215" s="999">
        <v>209</v>
      </c>
      <c r="B215" s="1062" t="s">
        <v>788</v>
      </c>
      <c r="C215" s="1063" t="s">
        <v>1407</v>
      </c>
      <c r="D215" s="680" t="s">
        <v>1408</v>
      </c>
      <c r="E215" s="1064" t="s">
        <v>721</v>
      </c>
      <c r="F215" s="1142">
        <v>45302</v>
      </c>
      <c r="G215" s="1142">
        <v>45302</v>
      </c>
      <c r="H215" s="996" t="s">
        <v>790</v>
      </c>
      <c r="I215" s="1143">
        <v>52813.619999999879</v>
      </c>
      <c r="J215" s="1381"/>
      <c r="K215" s="833"/>
    </row>
    <row r="216" spans="1:11">
      <c r="A216" s="999">
        <v>210</v>
      </c>
      <c r="B216" s="1062" t="s">
        <v>2619</v>
      </c>
      <c r="C216" s="1063" t="s">
        <v>2620</v>
      </c>
      <c r="D216" s="680"/>
      <c r="E216" s="1064"/>
      <c r="F216" s="1142">
        <v>45562</v>
      </c>
      <c r="G216" s="1142">
        <v>45562</v>
      </c>
      <c r="H216" s="996" t="s">
        <v>2621</v>
      </c>
      <c r="I216" s="1143">
        <v>1500000</v>
      </c>
      <c r="J216" s="1200">
        <f>SUM(I216)</f>
        <v>1500000</v>
      </c>
      <c r="K216" s="833"/>
    </row>
    <row r="217" spans="1:11">
      <c r="A217" s="999">
        <v>211</v>
      </c>
      <c r="B217" s="1062" t="s">
        <v>1755</v>
      </c>
      <c r="C217" s="1063" t="s">
        <v>1697</v>
      </c>
      <c r="D217" s="680"/>
      <c r="E217" s="1064"/>
      <c r="F217" s="1142">
        <v>45575</v>
      </c>
      <c r="G217" s="1142">
        <v>45583</v>
      </c>
      <c r="H217" s="996" t="s">
        <v>2622</v>
      </c>
      <c r="I217" s="1143">
        <v>2613200</v>
      </c>
      <c r="J217" s="1381">
        <f>SUM(I217:I218)</f>
        <v>2847800</v>
      </c>
      <c r="K217" s="833"/>
    </row>
    <row r="218" spans="1:11">
      <c r="A218" s="999">
        <v>212</v>
      </c>
      <c r="B218" s="1062" t="s">
        <v>1755</v>
      </c>
      <c r="C218" s="1063" t="s">
        <v>1697</v>
      </c>
      <c r="D218" s="680"/>
      <c r="E218" s="1064"/>
      <c r="F218" s="1142">
        <v>45576</v>
      </c>
      <c r="G218" s="1142">
        <v>45584</v>
      </c>
      <c r="H218" s="996" t="s">
        <v>2623</v>
      </c>
      <c r="I218" s="1143">
        <v>234600</v>
      </c>
      <c r="J218" s="1381"/>
      <c r="K218" s="833"/>
    </row>
    <row r="219" spans="1:11">
      <c r="A219" s="999">
        <v>213</v>
      </c>
      <c r="B219" s="1062" t="s">
        <v>2624</v>
      </c>
      <c r="C219" s="1063" t="s">
        <v>1407</v>
      </c>
      <c r="D219" s="680"/>
      <c r="E219" s="1064"/>
      <c r="F219" s="1142">
        <v>45572</v>
      </c>
      <c r="G219" s="1142">
        <v>45572</v>
      </c>
      <c r="H219" s="996" t="s">
        <v>2625</v>
      </c>
      <c r="I219" s="1143">
        <v>3190500</v>
      </c>
      <c r="J219" s="1381">
        <f>SUM(I219:I220)</f>
        <v>11209300</v>
      </c>
      <c r="K219" s="833"/>
    </row>
    <row r="220" spans="1:11">
      <c r="A220" s="999">
        <v>214</v>
      </c>
      <c r="B220" s="1062" t="s">
        <v>2624</v>
      </c>
      <c r="C220" s="1063" t="s">
        <v>1407</v>
      </c>
      <c r="D220" s="680"/>
      <c r="E220" s="1064"/>
      <c r="F220" s="1142">
        <v>45579</v>
      </c>
      <c r="G220" s="1142">
        <v>45579</v>
      </c>
      <c r="H220" s="996" t="s">
        <v>2626</v>
      </c>
      <c r="I220" s="1143">
        <v>8018800</v>
      </c>
      <c r="J220" s="1381"/>
      <c r="K220" s="833"/>
    </row>
    <row r="221" spans="1:11">
      <c r="A221" s="999">
        <v>215</v>
      </c>
      <c r="B221" s="1062" t="s">
        <v>791</v>
      </c>
      <c r="C221" s="1063" t="s">
        <v>933</v>
      </c>
      <c r="D221" s="680" t="s">
        <v>934</v>
      </c>
      <c r="E221" s="1064" t="s">
        <v>612</v>
      </c>
      <c r="F221" s="1142">
        <v>45229</v>
      </c>
      <c r="G221" s="1142">
        <v>45230</v>
      </c>
      <c r="H221" s="996" t="s">
        <v>792</v>
      </c>
      <c r="I221" s="1143">
        <v>364000</v>
      </c>
      <c r="J221" s="1381">
        <f>SUM(I221:I361)</f>
        <v>64718558</v>
      </c>
      <c r="K221" s="833"/>
    </row>
    <row r="222" spans="1:11">
      <c r="A222" s="999">
        <v>216</v>
      </c>
      <c r="B222" s="1062" t="s">
        <v>791</v>
      </c>
      <c r="C222" s="1063" t="s">
        <v>933</v>
      </c>
      <c r="D222" s="680" t="s">
        <v>934</v>
      </c>
      <c r="E222" s="1064" t="s">
        <v>612</v>
      </c>
      <c r="F222" s="1142">
        <v>45230</v>
      </c>
      <c r="G222" s="1142">
        <v>45231</v>
      </c>
      <c r="H222" s="996" t="s">
        <v>793</v>
      </c>
      <c r="I222" s="1143">
        <v>574000</v>
      </c>
      <c r="J222" s="1381"/>
      <c r="K222" s="833"/>
    </row>
    <row r="223" spans="1:11">
      <c r="A223" s="999">
        <v>217</v>
      </c>
      <c r="B223" s="1062" t="s">
        <v>791</v>
      </c>
      <c r="C223" s="1063" t="s">
        <v>933</v>
      </c>
      <c r="D223" s="680" t="s">
        <v>934</v>
      </c>
      <c r="E223" s="1064" t="s">
        <v>612</v>
      </c>
      <c r="F223" s="1142">
        <v>45231</v>
      </c>
      <c r="G223" s="1142">
        <v>45233</v>
      </c>
      <c r="H223" s="996" t="s">
        <v>794</v>
      </c>
      <c r="I223" s="1143">
        <v>320000</v>
      </c>
      <c r="J223" s="1381"/>
      <c r="K223" s="833"/>
    </row>
    <row r="224" spans="1:11">
      <c r="A224" s="999">
        <v>218</v>
      </c>
      <c r="B224" s="1062" t="s">
        <v>791</v>
      </c>
      <c r="C224" s="1063" t="s">
        <v>933</v>
      </c>
      <c r="D224" s="680" t="s">
        <v>934</v>
      </c>
      <c r="E224" s="1064" t="s">
        <v>612</v>
      </c>
      <c r="F224" s="1142">
        <v>45232</v>
      </c>
      <c r="G224" s="1142">
        <v>45234</v>
      </c>
      <c r="H224" s="996" t="s">
        <v>795</v>
      </c>
      <c r="I224" s="1143">
        <v>666000</v>
      </c>
      <c r="J224" s="1381"/>
      <c r="K224" s="833"/>
    </row>
    <row r="225" spans="1:11">
      <c r="A225" s="999">
        <v>219</v>
      </c>
      <c r="B225" s="1062" t="s">
        <v>791</v>
      </c>
      <c r="C225" s="1063" t="s">
        <v>933</v>
      </c>
      <c r="D225" s="680" t="s">
        <v>934</v>
      </c>
      <c r="E225" s="1064" t="s">
        <v>612</v>
      </c>
      <c r="F225" s="1142">
        <v>45233</v>
      </c>
      <c r="G225" s="1142">
        <v>45235</v>
      </c>
      <c r="H225" s="996" t="s">
        <v>796</v>
      </c>
      <c r="I225" s="1143">
        <v>1159000</v>
      </c>
      <c r="J225" s="1381"/>
      <c r="K225" s="833"/>
    </row>
    <row r="226" spans="1:11">
      <c r="A226" s="999">
        <v>220</v>
      </c>
      <c r="B226" s="1062" t="s">
        <v>791</v>
      </c>
      <c r="C226" s="1063" t="s">
        <v>933</v>
      </c>
      <c r="D226" s="680" t="s">
        <v>934</v>
      </c>
      <c r="E226" s="1064" t="s">
        <v>612</v>
      </c>
      <c r="F226" s="1142">
        <v>45236</v>
      </c>
      <c r="G226" s="1142">
        <v>45238</v>
      </c>
      <c r="H226" s="996" t="s">
        <v>797</v>
      </c>
      <c r="I226" s="1143">
        <v>458000</v>
      </c>
      <c r="J226" s="1381"/>
      <c r="K226" s="833"/>
    </row>
    <row r="227" spans="1:11">
      <c r="A227" s="999">
        <v>221</v>
      </c>
      <c r="B227" s="1062" t="s">
        <v>791</v>
      </c>
      <c r="C227" s="1063" t="s">
        <v>933</v>
      </c>
      <c r="D227" s="680" t="s">
        <v>934</v>
      </c>
      <c r="E227" s="1064" t="s">
        <v>612</v>
      </c>
      <c r="F227" s="1142">
        <v>45237</v>
      </c>
      <c r="G227" s="1142">
        <v>45238</v>
      </c>
      <c r="H227" s="996" t="s">
        <v>798</v>
      </c>
      <c r="I227" s="1143">
        <v>374000</v>
      </c>
      <c r="J227" s="1381"/>
      <c r="K227" s="833"/>
    </row>
    <row r="228" spans="1:11">
      <c r="A228" s="999">
        <v>222</v>
      </c>
      <c r="B228" s="1062" t="s">
        <v>791</v>
      </c>
      <c r="C228" s="1063" t="s">
        <v>933</v>
      </c>
      <c r="D228" s="680" t="s">
        <v>934</v>
      </c>
      <c r="E228" s="1064" t="s">
        <v>612</v>
      </c>
      <c r="F228" s="1142">
        <v>45238</v>
      </c>
      <c r="G228" s="1142">
        <v>45239</v>
      </c>
      <c r="H228" s="996" t="s">
        <v>799</v>
      </c>
      <c r="I228" s="1143">
        <v>416000</v>
      </c>
      <c r="J228" s="1381"/>
      <c r="K228" s="833"/>
    </row>
    <row r="229" spans="1:11">
      <c r="A229" s="999">
        <v>223</v>
      </c>
      <c r="B229" s="1062" t="s">
        <v>791</v>
      </c>
      <c r="C229" s="1063" t="s">
        <v>933</v>
      </c>
      <c r="D229" s="680" t="s">
        <v>934</v>
      </c>
      <c r="E229" s="1064" t="s">
        <v>612</v>
      </c>
      <c r="F229" s="1142">
        <v>45239</v>
      </c>
      <c r="G229" s="1142">
        <v>45240</v>
      </c>
      <c r="H229" s="996" t="s">
        <v>800</v>
      </c>
      <c r="I229" s="1143">
        <v>658000</v>
      </c>
      <c r="J229" s="1381"/>
      <c r="K229" s="833"/>
    </row>
    <row r="230" spans="1:11">
      <c r="A230" s="999">
        <v>224</v>
      </c>
      <c r="B230" s="1062" t="s">
        <v>791</v>
      </c>
      <c r="C230" s="1063" t="s">
        <v>933</v>
      </c>
      <c r="D230" s="680" t="s">
        <v>934</v>
      </c>
      <c r="E230" s="1064" t="s">
        <v>612</v>
      </c>
      <c r="F230" s="1142">
        <v>45240</v>
      </c>
      <c r="G230" s="1142">
        <v>45241</v>
      </c>
      <c r="H230" s="996" t="s">
        <v>801</v>
      </c>
      <c r="I230" s="1143">
        <v>1053000</v>
      </c>
      <c r="J230" s="1381"/>
      <c r="K230" s="833"/>
    </row>
    <row r="231" spans="1:11">
      <c r="A231" s="999">
        <v>225</v>
      </c>
      <c r="B231" s="1062" t="s">
        <v>791</v>
      </c>
      <c r="C231" s="1063" t="s">
        <v>933</v>
      </c>
      <c r="D231" s="680" t="s">
        <v>934</v>
      </c>
      <c r="E231" s="1064" t="s">
        <v>612</v>
      </c>
      <c r="F231" s="1142">
        <v>45241</v>
      </c>
      <c r="G231" s="1142">
        <v>45242</v>
      </c>
      <c r="H231" s="996" t="s">
        <v>802</v>
      </c>
      <c r="I231" s="1143">
        <v>224000</v>
      </c>
      <c r="J231" s="1381"/>
      <c r="K231" s="833"/>
    </row>
    <row r="232" spans="1:11">
      <c r="A232" s="999">
        <v>226</v>
      </c>
      <c r="B232" s="1062" t="s">
        <v>791</v>
      </c>
      <c r="C232" s="1063" t="s">
        <v>933</v>
      </c>
      <c r="D232" s="680" t="s">
        <v>934</v>
      </c>
      <c r="E232" s="1064" t="s">
        <v>612</v>
      </c>
      <c r="F232" s="1142">
        <v>45243</v>
      </c>
      <c r="G232" s="1142">
        <v>45244</v>
      </c>
      <c r="H232" s="996" t="s">
        <v>803</v>
      </c>
      <c r="I232" s="1143">
        <v>304000</v>
      </c>
      <c r="J232" s="1381"/>
      <c r="K232" s="833"/>
    </row>
    <row r="233" spans="1:11">
      <c r="A233" s="999">
        <v>227</v>
      </c>
      <c r="B233" s="1062" t="s">
        <v>791</v>
      </c>
      <c r="C233" s="1063" t="s">
        <v>933</v>
      </c>
      <c r="D233" s="680" t="s">
        <v>934</v>
      </c>
      <c r="E233" s="1064" t="s">
        <v>612</v>
      </c>
      <c r="F233" s="1142">
        <v>45244</v>
      </c>
      <c r="G233" s="1142">
        <v>45245</v>
      </c>
      <c r="H233" s="996" t="s">
        <v>804</v>
      </c>
      <c r="I233" s="1143">
        <v>368000</v>
      </c>
      <c r="J233" s="1381"/>
      <c r="K233" s="833"/>
    </row>
    <row r="234" spans="1:11">
      <c r="A234" s="999">
        <v>228</v>
      </c>
      <c r="B234" s="1062" t="s">
        <v>791</v>
      </c>
      <c r="C234" s="1063" t="s">
        <v>933</v>
      </c>
      <c r="D234" s="680" t="s">
        <v>934</v>
      </c>
      <c r="E234" s="1064" t="s">
        <v>612</v>
      </c>
      <c r="F234" s="1142">
        <v>45245</v>
      </c>
      <c r="G234" s="1142">
        <v>45246</v>
      </c>
      <c r="H234" s="996" t="s">
        <v>805</v>
      </c>
      <c r="I234" s="1143">
        <v>346000</v>
      </c>
      <c r="J234" s="1381"/>
      <c r="K234" s="833"/>
    </row>
    <row r="235" spans="1:11">
      <c r="A235" s="999">
        <v>229</v>
      </c>
      <c r="B235" s="1062" t="s">
        <v>791</v>
      </c>
      <c r="C235" s="1063" t="s">
        <v>933</v>
      </c>
      <c r="D235" s="680" t="s">
        <v>934</v>
      </c>
      <c r="E235" s="1064" t="s">
        <v>612</v>
      </c>
      <c r="F235" s="1142">
        <v>45246</v>
      </c>
      <c r="G235" s="1142">
        <v>45247</v>
      </c>
      <c r="H235" s="996" t="s">
        <v>806</v>
      </c>
      <c r="I235" s="1143">
        <v>540000</v>
      </c>
      <c r="J235" s="1381"/>
      <c r="K235" s="833"/>
    </row>
    <row r="236" spans="1:11">
      <c r="A236" s="999">
        <v>230</v>
      </c>
      <c r="B236" s="1062" t="s">
        <v>791</v>
      </c>
      <c r="C236" s="1063" t="s">
        <v>933</v>
      </c>
      <c r="D236" s="680" t="s">
        <v>934</v>
      </c>
      <c r="E236" s="1064" t="s">
        <v>612</v>
      </c>
      <c r="F236" s="1142">
        <v>45247</v>
      </c>
      <c r="G236" s="1142">
        <v>45248</v>
      </c>
      <c r="H236" s="996" t="s">
        <v>807</v>
      </c>
      <c r="I236" s="1143">
        <v>833000</v>
      </c>
      <c r="J236" s="1381"/>
      <c r="K236" s="833"/>
    </row>
    <row r="237" spans="1:11">
      <c r="A237" s="999">
        <v>231</v>
      </c>
      <c r="B237" s="1062" t="s">
        <v>791</v>
      </c>
      <c r="C237" s="1063" t="s">
        <v>933</v>
      </c>
      <c r="D237" s="680" t="s">
        <v>934</v>
      </c>
      <c r="E237" s="1064" t="s">
        <v>612</v>
      </c>
      <c r="F237" s="1142">
        <v>45250</v>
      </c>
      <c r="G237" s="1142">
        <v>45250</v>
      </c>
      <c r="H237" s="996" t="s">
        <v>808</v>
      </c>
      <c r="I237" s="1143">
        <v>324000</v>
      </c>
      <c r="J237" s="1381"/>
      <c r="K237" s="833"/>
    </row>
    <row r="238" spans="1:11">
      <c r="A238" s="999">
        <v>232</v>
      </c>
      <c r="B238" s="1062" t="s">
        <v>791</v>
      </c>
      <c r="C238" s="1063" t="s">
        <v>933</v>
      </c>
      <c r="D238" s="680" t="s">
        <v>934</v>
      </c>
      <c r="E238" s="1064" t="s">
        <v>612</v>
      </c>
      <c r="F238" s="1142">
        <v>45251</v>
      </c>
      <c r="G238" s="1142">
        <v>45252</v>
      </c>
      <c r="H238" s="996" t="s">
        <v>809</v>
      </c>
      <c r="I238" s="1143">
        <v>382000</v>
      </c>
      <c r="J238" s="1381"/>
      <c r="K238" s="833"/>
    </row>
    <row r="239" spans="1:11">
      <c r="A239" s="999">
        <v>233</v>
      </c>
      <c r="B239" s="1062" t="s">
        <v>791</v>
      </c>
      <c r="C239" s="1063" t="s">
        <v>933</v>
      </c>
      <c r="D239" s="680" t="s">
        <v>934</v>
      </c>
      <c r="E239" s="1064" t="s">
        <v>612</v>
      </c>
      <c r="F239" s="1142">
        <v>45252</v>
      </c>
      <c r="G239" s="1142">
        <v>45253</v>
      </c>
      <c r="H239" s="996" t="s">
        <v>810</v>
      </c>
      <c r="I239" s="1143">
        <v>224000</v>
      </c>
      <c r="J239" s="1381"/>
      <c r="K239" s="833"/>
    </row>
    <row r="240" spans="1:11">
      <c r="A240" s="999">
        <v>234</v>
      </c>
      <c r="B240" s="1062" t="s">
        <v>791</v>
      </c>
      <c r="C240" s="1063" t="s">
        <v>933</v>
      </c>
      <c r="D240" s="680" t="s">
        <v>934</v>
      </c>
      <c r="E240" s="1064" t="s">
        <v>612</v>
      </c>
      <c r="F240" s="1142">
        <v>45253</v>
      </c>
      <c r="G240" s="1142">
        <v>45253</v>
      </c>
      <c r="H240" s="996" t="s">
        <v>811</v>
      </c>
      <c r="I240" s="1143">
        <v>442000</v>
      </c>
      <c r="J240" s="1381"/>
      <c r="K240" s="833"/>
    </row>
    <row r="241" spans="1:11">
      <c r="A241" s="999">
        <v>235</v>
      </c>
      <c r="B241" s="1062" t="s">
        <v>791</v>
      </c>
      <c r="C241" s="1063" t="s">
        <v>933</v>
      </c>
      <c r="D241" s="680" t="s">
        <v>934</v>
      </c>
      <c r="E241" s="1064" t="s">
        <v>612</v>
      </c>
      <c r="F241" s="1142">
        <v>45254</v>
      </c>
      <c r="G241" s="1142">
        <v>45254</v>
      </c>
      <c r="H241" s="996" t="s">
        <v>812</v>
      </c>
      <c r="I241" s="1143">
        <v>893000</v>
      </c>
      <c r="J241" s="1381"/>
      <c r="K241" s="833"/>
    </row>
    <row r="242" spans="1:11">
      <c r="A242" s="999">
        <v>236</v>
      </c>
      <c r="B242" s="1062" t="s">
        <v>791</v>
      </c>
      <c r="C242" s="1063" t="s">
        <v>933</v>
      </c>
      <c r="D242" s="680" t="s">
        <v>934</v>
      </c>
      <c r="E242" s="1064" t="s">
        <v>612</v>
      </c>
      <c r="F242" s="1142">
        <v>45257</v>
      </c>
      <c r="G242" s="1142">
        <v>45257</v>
      </c>
      <c r="H242" s="996" t="s">
        <v>813</v>
      </c>
      <c r="I242" s="1143">
        <v>562000</v>
      </c>
      <c r="J242" s="1381"/>
      <c r="K242" s="833"/>
    </row>
    <row r="243" spans="1:11">
      <c r="A243" s="999">
        <v>237</v>
      </c>
      <c r="B243" s="1062" t="s">
        <v>791</v>
      </c>
      <c r="C243" s="1063" t="s">
        <v>933</v>
      </c>
      <c r="D243" s="680" t="s">
        <v>934</v>
      </c>
      <c r="E243" s="1064" t="s">
        <v>612</v>
      </c>
      <c r="F243" s="1142">
        <v>45258</v>
      </c>
      <c r="G243" s="1142">
        <v>45258</v>
      </c>
      <c r="H243" s="996" t="s">
        <v>814</v>
      </c>
      <c r="I243" s="1143">
        <v>452000</v>
      </c>
      <c r="J243" s="1381"/>
      <c r="K243" s="833"/>
    </row>
    <row r="244" spans="1:11">
      <c r="A244" s="999">
        <v>238</v>
      </c>
      <c r="B244" s="1062" t="s">
        <v>791</v>
      </c>
      <c r="C244" s="1063" t="s">
        <v>933</v>
      </c>
      <c r="D244" s="680" t="s">
        <v>934</v>
      </c>
      <c r="E244" s="1064" t="s">
        <v>612</v>
      </c>
      <c r="F244" s="1142">
        <v>45259</v>
      </c>
      <c r="G244" s="1142">
        <v>45259</v>
      </c>
      <c r="H244" s="996" t="s">
        <v>815</v>
      </c>
      <c r="I244" s="1143">
        <v>590000</v>
      </c>
      <c r="J244" s="1381"/>
      <c r="K244" s="833"/>
    </row>
    <row r="245" spans="1:11">
      <c r="A245" s="999">
        <v>239</v>
      </c>
      <c r="B245" s="1062" t="s">
        <v>791</v>
      </c>
      <c r="C245" s="1063" t="s">
        <v>933</v>
      </c>
      <c r="D245" s="680" t="s">
        <v>934</v>
      </c>
      <c r="E245" s="1064" t="s">
        <v>612</v>
      </c>
      <c r="F245" s="1142">
        <v>45260</v>
      </c>
      <c r="G245" s="1142">
        <v>45260</v>
      </c>
      <c r="H245" s="996" t="s">
        <v>816</v>
      </c>
      <c r="I245" s="1143">
        <v>610000</v>
      </c>
      <c r="J245" s="1381"/>
      <c r="K245" s="833"/>
    </row>
    <row r="246" spans="1:11">
      <c r="A246" s="999">
        <v>240</v>
      </c>
      <c r="B246" s="1062" t="s">
        <v>791</v>
      </c>
      <c r="C246" s="1063" t="s">
        <v>933</v>
      </c>
      <c r="D246" s="680" t="s">
        <v>934</v>
      </c>
      <c r="E246" s="1064" t="s">
        <v>612</v>
      </c>
      <c r="F246" s="1142">
        <v>45261</v>
      </c>
      <c r="G246" s="1142">
        <v>45261</v>
      </c>
      <c r="H246" s="996" t="s">
        <v>817</v>
      </c>
      <c r="I246" s="1143">
        <v>1251558</v>
      </c>
      <c r="J246" s="1381"/>
      <c r="K246" s="833"/>
    </row>
    <row r="247" spans="1:11">
      <c r="A247" s="999">
        <v>241</v>
      </c>
      <c r="B247" s="1062" t="s">
        <v>791</v>
      </c>
      <c r="C247" s="1063" t="s">
        <v>933</v>
      </c>
      <c r="D247" s="680" t="s">
        <v>934</v>
      </c>
      <c r="E247" s="1064" t="s">
        <v>612</v>
      </c>
      <c r="F247" s="1142">
        <v>45262</v>
      </c>
      <c r="G247" s="1142">
        <v>45262</v>
      </c>
      <c r="H247" s="996" t="s">
        <v>818</v>
      </c>
      <c r="I247" s="1143">
        <v>336000</v>
      </c>
      <c r="J247" s="1381"/>
      <c r="K247" s="833"/>
    </row>
    <row r="248" spans="1:11">
      <c r="A248" s="999">
        <v>242</v>
      </c>
      <c r="B248" s="1062" t="s">
        <v>791</v>
      </c>
      <c r="C248" s="1063" t="s">
        <v>933</v>
      </c>
      <c r="D248" s="680" t="s">
        <v>934</v>
      </c>
      <c r="E248" s="1064" t="s">
        <v>612</v>
      </c>
      <c r="F248" s="1142">
        <v>45264</v>
      </c>
      <c r="G248" s="1142">
        <v>45264</v>
      </c>
      <c r="H248" s="996" t="s">
        <v>819</v>
      </c>
      <c r="I248" s="1143">
        <v>436000</v>
      </c>
      <c r="J248" s="1381"/>
      <c r="K248" s="833"/>
    </row>
    <row r="249" spans="1:11">
      <c r="A249" s="999">
        <v>243</v>
      </c>
      <c r="B249" s="1062" t="s">
        <v>791</v>
      </c>
      <c r="C249" s="1063" t="s">
        <v>933</v>
      </c>
      <c r="D249" s="680" t="s">
        <v>934</v>
      </c>
      <c r="E249" s="1064" t="s">
        <v>612</v>
      </c>
      <c r="F249" s="1142">
        <v>45265</v>
      </c>
      <c r="G249" s="1142">
        <v>45265</v>
      </c>
      <c r="H249" s="996" t="s">
        <v>820</v>
      </c>
      <c r="I249" s="1143">
        <v>664000</v>
      </c>
      <c r="J249" s="1381"/>
      <c r="K249" s="833"/>
    </row>
    <row r="250" spans="1:11">
      <c r="A250" s="999">
        <v>244</v>
      </c>
      <c r="B250" s="1062" t="s">
        <v>791</v>
      </c>
      <c r="C250" s="1063" t="s">
        <v>933</v>
      </c>
      <c r="D250" s="680" t="s">
        <v>934</v>
      </c>
      <c r="E250" s="1064" t="s">
        <v>612</v>
      </c>
      <c r="F250" s="1142">
        <v>45266</v>
      </c>
      <c r="G250" s="1142">
        <v>45266</v>
      </c>
      <c r="H250" s="996" t="s">
        <v>821</v>
      </c>
      <c r="I250" s="1143">
        <v>224000</v>
      </c>
      <c r="J250" s="1381"/>
      <c r="K250" s="833"/>
    </row>
    <row r="251" spans="1:11">
      <c r="A251" s="999">
        <v>245</v>
      </c>
      <c r="B251" s="1062" t="s">
        <v>791</v>
      </c>
      <c r="C251" s="1063" t="s">
        <v>933</v>
      </c>
      <c r="D251" s="680" t="s">
        <v>934</v>
      </c>
      <c r="E251" s="1064" t="s">
        <v>612</v>
      </c>
      <c r="F251" s="1142">
        <v>45267</v>
      </c>
      <c r="G251" s="1142">
        <v>45267</v>
      </c>
      <c r="H251" s="996" t="s">
        <v>822</v>
      </c>
      <c r="I251" s="1143">
        <v>512000</v>
      </c>
      <c r="J251" s="1381"/>
      <c r="K251" s="833"/>
    </row>
    <row r="252" spans="1:11">
      <c r="A252" s="999">
        <v>246</v>
      </c>
      <c r="B252" s="1062" t="s">
        <v>791</v>
      </c>
      <c r="C252" s="1063" t="s">
        <v>933</v>
      </c>
      <c r="D252" s="680" t="s">
        <v>934</v>
      </c>
      <c r="E252" s="1064" t="s">
        <v>612</v>
      </c>
      <c r="F252" s="1142">
        <v>45268</v>
      </c>
      <c r="G252" s="1142">
        <v>45268</v>
      </c>
      <c r="H252" s="996" t="s">
        <v>823</v>
      </c>
      <c r="I252" s="1143">
        <v>1070000</v>
      </c>
      <c r="J252" s="1381"/>
      <c r="K252" s="833"/>
    </row>
    <row r="253" spans="1:11">
      <c r="A253" s="999">
        <v>247</v>
      </c>
      <c r="B253" s="1062" t="s">
        <v>791</v>
      </c>
      <c r="C253" s="1063" t="s">
        <v>933</v>
      </c>
      <c r="D253" s="680" t="s">
        <v>934</v>
      </c>
      <c r="E253" s="1064" t="s">
        <v>612</v>
      </c>
      <c r="F253" s="1142">
        <v>45271</v>
      </c>
      <c r="G253" s="1142">
        <v>45271</v>
      </c>
      <c r="H253" s="996" t="s">
        <v>824</v>
      </c>
      <c r="I253" s="1143">
        <v>528000</v>
      </c>
      <c r="J253" s="1381"/>
      <c r="K253" s="833"/>
    </row>
    <row r="254" spans="1:11">
      <c r="A254" s="999">
        <v>248</v>
      </c>
      <c r="B254" s="1062" t="s">
        <v>791</v>
      </c>
      <c r="C254" s="1063" t="s">
        <v>933</v>
      </c>
      <c r="D254" s="680" t="s">
        <v>934</v>
      </c>
      <c r="E254" s="1064" t="s">
        <v>612</v>
      </c>
      <c r="F254" s="1142">
        <v>45272</v>
      </c>
      <c r="G254" s="1142">
        <v>45272</v>
      </c>
      <c r="H254" s="996" t="s">
        <v>825</v>
      </c>
      <c r="I254" s="1143">
        <v>424000</v>
      </c>
      <c r="J254" s="1381"/>
      <c r="K254" s="833"/>
    </row>
    <row r="255" spans="1:11">
      <c r="A255" s="999">
        <v>249</v>
      </c>
      <c r="B255" s="1062" t="s">
        <v>791</v>
      </c>
      <c r="C255" s="1063" t="s">
        <v>933</v>
      </c>
      <c r="D255" s="680" t="s">
        <v>934</v>
      </c>
      <c r="E255" s="1064" t="s">
        <v>612</v>
      </c>
      <c r="F255" s="1142">
        <v>45273</v>
      </c>
      <c r="G255" s="1142">
        <v>45273</v>
      </c>
      <c r="H255" s="996" t="s">
        <v>826</v>
      </c>
      <c r="I255" s="1143">
        <v>280000</v>
      </c>
      <c r="J255" s="1381"/>
      <c r="K255" s="833"/>
    </row>
    <row r="256" spans="1:11">
      <c r="A256" s="999">
        <v>250</v>
      </c>
      <c r="B256" s="1062" t="s">
        <v>791</v>
      </c>
      <c r="C256" s="1063" t="s">
        <v>933</v>
      </c>
      <c r="D256" s="680" t="s">
        <v>934</v>
      </c>
      <c r="E256" s="1064" t="s">
        <v>612</v>
      </c>
      <c r="F256" s="1142">
        <v>45274</v>
      </c>
      <c r="G256" s="1142">
        <v>45274</v>
      </c>
      <c r="H256" s="996" t="s">
        <v>827</v>
      </c>
      <c r="I256" s="1143">
        <v>430000</v>
      </c>
      <c r="J256" s="1381"/>
      <c r="K256" s="833"/>
    </row>
    <row r="257" spans="1:11">
      <c r="A257" s="999">
        <v>251</v>
      </c>
      <c r="B257" s="1062" t="s">
        <v>791</v>
      </c>
      <c r="C257" s="1063" t="s">
        <v>933</v>
      </c>
      <c r="D257" s="680" t="s">
        <v>934</v>
      </c>
      <c r="E257" s="1064" t="s">
        <v>612</v>
      </c>
      <c r="F257" s="1142">
        <v>45275</v>
      </c>
      <c r="G257" s="1142">
        <v>45275</v>
      </c>
      <c r="H257" s="996" t="s">
        <v>828</v>
      </c>
      <c r="I257" s="1143">
        <v>1101000</v>
      </c>
      <c r="J257" s="1381"/>
      <c r="K257" s="833"/>
    </row>
    <row r="258" spans="1:11">
      <c r="A258" s="999">
        <v>252</v>
      </c>
      <c r="B258" s="1062" t="s">
        <v>791</v>
      </c>
      <c r="C258" s="1063" t="s">
        <v>933</v>
      </c>
      <c r="D258" s="680" t="s">
        <v>934</v>
      </c>
      <c r="E258" s="1064" t="s">
        <v>612</v>
      </c>
      <c r="F258" s="1142">
        <v>45278</v>
      </c>
      <c r="G258" s="1142">
        <v>45278</v>
      </c>
      <c r="H258" s="996" t="s">
        <v>829</v>
      </c>
      <c r="I258" s="1143">
        <v>534000</v>
      </c>
      <c r="J258" s="1381"/>
      <c r="K258" s="833"/>
    </row>
    <row r="259" spans="1:11">
      <c r="A259" s="999">
        <v>253</v>
      </c>
      <c r="B259" s="1062" t="s">
        <v>791</v>
      </c>
      <c r="C259" s="1063" t="s">
        <v>933</v>
      </c>
      <c r="D259" s="680" t="s">
        <v>934</v>
      </c>
      <c r="E259" s="1064" t="s">
        <v>612</v>
      </c>
      <c r="F259" s="1142">
        <v>45279</v>
      </c>
      <c r="G259" s="1142">
        <v>45279</v>
      </c>
      <c r="H259" s="996" t="s">
        <v>830</v>
      </c>
      <c r="I259" s="1143">
        <v>522000</v>
      </c>
      <c r="J259" s="1381"/>
      <c r="K259" s="833"/>
    </row>
    <row r="260" spans="1:11">
      <c r="A260" s="999">
        <v>254</v>
      </c>
      <c r="B260" s="1062" t="s">
        <v>791</v>
      </c>
      <c r="C260" s="1063" t="s">
        <v>933</v>
      </c>
      <c r="D260" s="680" t="s">
        <v>934</v>
      </c>
      <c r="E260" s="1064" t="s">
        <v>612</v>
      </c>
      <c r="F260" s="1142">
        <v>45280</v>
      </c>
      <c r="G260" s="1142">
        <v>45280</v>
      </c>
      <c r="H260" s="996" t="s">
        <v>831</v>
      </c>
      <c r="I260" s="1143">
        <v>518000</v>
      </c>
      <c r="J260" s="1381"/>
      <c r="K260" s="833"/>
    </row>
    <row r="261" spans="1:11">
      <c r="A261" s="999">
        <v>255</v>
      </c>
      <c r="B261" s="1062" t="s">
        <v>791</v>
      </c>
      <c r="C261" s="1063" t="s">
        <v>933</v>
      </c>
      <c r="D261" s="680" t="s">
        <v>934</v>
      </c>
      <c r="E261" s="1064" t="s">
        <v>612</v>
      </c>
      <c r="F261" s="1142">
        <v>45281</v>
      </c>
      <c r="G261" s="1142">
        <v>45281</v>
      </c>
      <c r="H261" s="996" t="s">
        <v>832</v>
      </c>
      <c r="I261" s="1143">
        <v>784000</v>
      </c>
      <c r="J261" s="1381"/>
      <c r="K261" s="833"/>
    </row>
    <row r="262" spans="1:11">
      <c r="A262" s="999">
        <v>256</v>
      </c>
      <c r="B262" s="1062" t="s">
        <v>791</v>
      </c>
      <c r="C262" s="1063" t="s">
        <v>933</v>
      </c>
      <c r="D262" s="680" t="s">
        <v>934</v>
      </c>
      <c r="E262" s="1064" t="s">
        <v>612</v>
      </c>
      <c r="F262" s="1142">
        <v>45282</v>
      </c>
      <c r="G262" s="1142">
        <v>45282</v>
      </c>
      <c r="H262" s="996" t="s">
        <v>833</v>
      </c>
      <c r="I262" s="1143">
        <v>1151000</v>
      </c>
      <c r="J262" s="1381"/>
      <c r="K262" s="833"/>
    </row>
    <row r="263" spans="1:11">
      <c r="A263" s="999">
        <v>257</v>
      </c>
      <c r="B263" s="1062" t="s">
        <v>791</v>
      </c>
      <c r="C263" s="1063" t="s">
        <v>933</v>
      </c>
      <c r="D263" s="680" t="s">
        <v>934</v>
      </c>
      <c r="E263" s="1064" t="s">
        <v>612</v>
      </c>
      <c r="F263" s="1142">
        <v>45283</v>
      </c>
      <c r="G263" s="1142">
        <v>45283</v>
      </c>
      <c r="H263" s="996" t="s">
        <v>834</v>
      </c>
      <c r="I263" s="1143">
        <v>432000</v>
      </c>
      <c r="J263" s="1381"/>
      <c r="K263" s="833"/>
    </row>
    <row r="264" spans="1:11">
      <c r="A264" s="999">
        <v>258</v>
      </c>
      <c r="B264" s="1062" t="s">
        <v>791</v>
      </c>
      <c r="C264" s="1063" t="s">
        <v>933</v>
      </c>
      <c r="D264" s="680" t="s">
        <v>934</v>
      </c>
      <c r="E264" s="1064" t="s">
        <v>612</v>
      </c>
      <c r="F264" s="1142">
        <v>45283</v>
      </c>
      <c r="G264" s="1142">
        <v>45283</v>
      </c>
      <c r="H264" s="996" t="s">
        <v>835</v>
      </c>
      <c r="I264" s="1143">
        <v>814000</v>
      </c>
      <c r="J264" s="1381"/>
      <c r="K264" s="833"/>
    </row>
    <row r="265" spans="1:11">
      <c r="A265" s="999">
        <v>259</v>
      </c>
      <c r="B265" s="1062" t="s">
        <v>791</v>
      </c>
      <c r="C265" s="1063" t="s">
        <v>933</v>
      </c>
      <c r="D265" s="680" t="s">
        <v>934</v>
      </c>
      <c r="E265" s="1064" t="s">
        <v>612</v>
      </c>
      <c r="F265" s="1142">
        <v>45286</v>
      </c>
      <c r="G265" s="1142">
        <v>45286</v>
      </c>
      <c r="H265" s="996" t="s">
        <v>836</v>
      </c>
      <c r="I265" s="1143">
        <v>386000</v>
      </c>
      <c r="J265" s="1381"/>
      <c r="K265" s="833"/>
    </row>
    <row r="266" spans="1:11">
      <c r="A266" s="999">
        <v>260</v>
      </c>
      <c r="B266" s="1062" t="s">
        <v>791</v>
      </c>
      <c r="C266" s="1063" t="s">
        <v>933</v>
      </c>
      <c r="D266" s="680" t="s">
        <v>934</v>
      </c>
      <c r="E266" s="1064" t="s">
        <v>612</v>
      </c>
      <c r="F266" s="1142">
        <v>45287</v>
      </c>
      <c r="G266" s="1142">
        <v>45287</v>
      </c>
      <c r="H266" s="996" t="s">
        <v>837</v>
      </c>
      <c r="I266" s="1143">
        <v>280000</v>
      </c>
      <c r="J266" s="1381"/>
      <c r="K266" s="833"/>
    </row>
    <row r="267" spans="1:11">
      <c r="A267" s="999">
        <v>261</v>
      </c>
      <c r="B267" s="1062" t="s">
        <v>791</v>
      </c>
      <c r="C267" s="1063" t="s">
        <v>933</v>
      </c>
      <c r="D267" s="680" t="s">
        <v>934</v>
      </c>
      <c r="E267" s="1064" t="s">
        <v>612</v>
      </c>
      <c r="F267" s="1142">
        <v>45288</v>
      </c>
      <c r="G267" s="1142">
        <v>45288</v>
      </c>
      <c r="H267" s="996" t="s">
        <v>838</v>
      </c>
      <c r="I267" s="1143">
        <v>618000</v>
      </c>
      <c r="J267" s="1381"/>
      <c r="K267" s="833"/>
    </row>
    <row r="268" spans="1:11">
      <c r="A268" s="999">
        <v>262</v>
      </c>
      <c r="B268" s="1062" t="s">
        <v>791</v>
      </c>
      <c r="C268" s="1063" t="s">
        <v>933</v>
      </c>
      <c r="D268" s="680" t="s">
        <v>934</v>
      </c>
      <c r="E268" s="1064" t="s">
        <v>612</v>
      </c>
      <c r="F268" s="1142">
        <v>45289</v>
      </c>
      <c r="G268" s="1142">
        <v>45289</v>
      </c>
      <c r="H268" s="996" t="s">
        <v>839</v>
      </c>
      <c r="I268" s="1143">
        <v>777000</v>
      </c>
      <c r="J268" s="1381"/>
      <c r="K268" s="833"/>
    </row>
    <row r="269" spans="1:11">
      <c r="A269" s="999">
        <v>263</v>
      </c>
      <c r="B269" s="1062" t="s">
        <v>791</v>
      </c>
      <c r="C269" s="1063" t="s">
        <v>933</v>
      </c>
      <c r="D269" s="680" t="s">
        <v>934</v>
      </c>
      <c r="E269" s="1064" t="s">
        <v>612</v>
      </c>
      <c r="F269" s="1142">
        <v>45294</v>
      </c>
      <c r="G269" s="1142">
        <v>45294</v>
      </c>
      <c r="H269" s="996" t="s">
        <v>840</v>
      </c>
      <c r="I269" s="1143">
        <v>546000</v>
      </c>
      <c r="J269" s="1381"/>
      <c r="K269" s="833"/>
    </row>
    <row r="270" spans="1:11">
      <c r="A270" s="999">
        <v>264</v>
      </c>
      <c r="B270" s="1062" t="s">
        <v>791</v>
      </c>
      <c r="C270" s="1063" t="s">
        <v>933</v>
      </c>
      <c r="D270" s="680" t="s">
        <v>934</v>
      </c>
      <c r="E270" s="1064" t="s">
        <v>612</v>
      </c>
      <c r="F270" s="1142">
        <v>45294</v>
      </c>
      <c r="G270" s="1142">
        <v>45294</v>
      </c>
      <c r="H270" s="996" t="s">
        <v>841</v>
      </c>
      <c r="I270" s="1143">
        <v>776000</v>
      </c>
      <c r="J270" s="1381"/>
      <c r="K270" s="833"/>
    </row>
    <row r="271" spans="1:11">
      <c r="A271" s="999">
        <v>265</v>
      </c>
      <c r="B271" s="1062" t="s">
        <v>791</v>
      </c>
      <c r="C271" s="1063" t="s">
        <v>933</v>
      </c>
      <c r="D271" s="680" t="s">
        <v>934</v>
      </c>
      <c r="E271" s="1064" t="s">
        <v>612</v>
      </c>
      <c r="F271" s="1142">
        <v>45294</v>
      </c>
      <c r="G271" s="1142">
        <v>45294</v>
      </c>
      <c r="H271" s="996" t="s">
        <v>842</v>
      </c>
      <c r="I271" s="1143">
        <v>616000</v>
      </c>
      <c r="J271" s="1381"/>
      <c r="K271" s="833"/>
    </row>
    <row r="272" spans="1:11">
      <c r="A272" s="999">
        <v>266</v>
      </c>
      <c r="B272" s="1062" t="s">
        <v>791</v>
      </c>
      <c r="C272" s="1063" t="s">
        <v>933</v>
      </c>
      <c r="D272" s="680" t="s">
        <v>934</v>
      </c>
      <c r="E272" s="1064" t="s">
        <v>612</v>
      </c>
      <c r="F272" s="1142">
        <v>45296</v>
      </c>
      <c r="G272" s="1142">
        <v>45296</v>
      </c>
      <c r="H272" s="996" t="s">
        <v>843</v>
      </c>
      <c r="I272" s="1143">
        <v>1222000</v>
      </c>
      <c r="J272" s="1381"/>
      <c r="K272" s="833"/>
    </row>
    <row r="273" spans="1:11">
      <c r="A273" s="999">
        <v>267</v>
      </c>
      <c r="B273" s="1062" t="s">
        <v>791</v>
      </c>
      <c r="C273" s="1063" t="s">
        <v>933</v>
      </c>
      <c r="D273" s="680" t="s">
        <v>934</v>
      </c>
      <c r="E273" s="1064" t="s">
        <v>612</v>
      </c>
      <c r="F273" s="1142">
        <v>45299</v>
      </c>
      <c r="G273" s="1142">
        <v>45299</v>
      </c>
      <c r="H273" s="996" t="s">
        <v>844</v>
      </c>
      <c r="I273" s="1143">
        <v>336000</v>
      </c>
      <c r="J273" s="1381"/>
      <c r="K273" s="833"/>
    </row>
    <row r="274" spans="1:11">
      <c r="A274" s="999">
        <v>268</v>
      </c>
      <c r="B274" s="1062" t="s">
        <v>791</v>
      </c>
      <c r="C274" s="1063" t="s">
        <v>933</v>
      </c>
      <c r="D274" s="680" t="s">
        <v>934</v>
      </c>
      <c r="E274" s="1064" t="s">
        <v>612</v>
      </c>
      <c r="F274" s="1142">
        <v>45300</v>
      </c>
      <c r="G274" s="1142">
        <v>45308</v>
      </c>
      <c r="H274" s="996" t="s">
        <v>845</v>
      </c>
      <c r="I274" s="1143">
        <v>492000</v>
      </c>
      <c r="J274" s="1381"/>
      <c r="K274" s="833"/>
    </row>
    <row r="275" spans="1:11">
      <c r="A275" s="999">
        <v>269</v>
      </c>
      <c r="B275" s="1062" t="s">
        <v>791</v>
      </c>
      <c r="C275" s="1063" t="s">
        <v>933</v>
      </c>
      <c r="D275" s="680" t="s">
        <v>934</v>
      </c>
      <c r="E275" s="1064" t="s">
        <v>612</v>
      </c>
      <c r="F275" s="1142">
        <v>45301</v>
      </c>
      <c r="G275" s="1142">
        <v>45309</v>
      </c>
      <c r="H275" s="996" t="s">
        <v>846</v>
      </c>
      <c r="I275" s="1143">
        <v>168000</v>
      </c>
      <c r="J275" s="1381"/>
      <c r="K275" s="833"/>
    </row>
    <row r="276" spans="1:11">
      <c r="A276" s="999">
        <v>270</v>
      </c>
      <c r="B276" s="1062" t="s">
        <v>791</v>
      </c>
      <c r="C276" s="1063" t="s">
        <v>933</v>
      </c>
      <c r="D276" s="680" t="s">
        <v>934</v>
      </c>
      <c r="E276" s="1064" t="s">
        <v>612</v>
      </c>
      <c r="F276" s="1142">
        <v>45302</v>
      </c>
      <c r="G276" s="1142">
        <v>45310</v>
      </c>
      <c r="H276" s="996" t="s">
        <v>847</v>
      </c>
      <c r="I276" s="1143">
        <v>520000</v>
      </c>
      <c r="J276" s="1381"/>
      <c r="K276" s="833"/>
    </row>
    <row r="277" spans="1:11">
      <c r="A277" s="999">
        <v>271</v>
      </c>
      <c r="B277" s="1062" t="s">
        <v>791</v>
      </c>
      <c r="C277" s="1063" t="s">
        <v>933</v>
      </c>
      <c r="D277" s="680" t="s">
        <v>934</v>
      </c>
      <c r="E277" s="1064" t="s">
        <v>612</v>
      </c>
      <c r="F277" s="1142">
        <v>45303</v>
      </c>
      <c r="G277" s="1142">
        <v>45311</v>
      </c>
      <c r="H277" s="996" t="s">
        <v>848</v>
      </c>
      <c r="I277" s="1143">
        <v>644000</v>
      </c>
      <c r="J277" s="1381"/>
      <c r="K277" s="833"/>
    </row>
    <row r="278" spans="1:11">
      <c r="A278" s="999">
        <v>272</v>
      </c>
      <c r="B278" s="1062" t="s">
        <v>791</v>
      </c>
      <c r="C278" s="1063" t="s">
        <v>933</v>
      </c>
      <c r="D278" s="680" t="s">
        <v>934</v>
      </c>
      <c r="E278" s="1064" t="s">
        <v>612</v>
      </c>
      <c r="F278" s="1142">
        <v>45306</v>
      </c>
      <c r="G278" s="1142">
        <v>45314</v>
      </c>
      <c r="H278" s="996" t="s">
        <v>849</v>
      </c>
      <c r="I278" s="1143">
        <v>168000</v>
      </c>
      <c r="J278" s="1381"/>
      <c r="K278" s="833"/>
    </row>
    <row r="279" spans="1:11">
      <c r="A279" s="999">
        <v>273</v>
      </c>
      <c r="B279" s="1062" t="s">
        <v>791</v>
      </c>
      <c r="C279" s="1063" t="s">
        <v>933</v>
      </c>
      <c r="D279" s="680" t="s">
        <v>934</v>
      </c>
      <c r="E279" s="1064" t="s">
        <v>612</v>
      </c>
      <c r="F279" s="1142">
        <v>45307</v>
      </c>
      <c r="G279" s="1142">
        <v>45315</v>
      </c>
      <c r="H279" s="996" t="s">
        <v>850</v>
      </c>
      <c r="I279" s="1143">
        <v>374000</v>
      </c>
      <c r="J279" s="1381"/>
      <c r="K279" s="833"/>
    </row>
    <row r="280" spans="1:11">
      <c r="A280" s="999">
        <v>274</v>
      </c>
      <c r="B280" s="1062" t="s">
        <v>791</v>
      </c>
      <c r="C280" s="1063" t="s">
        <v>933</v>
      </c>
      <c r="D280" s="680" t="s">
        <v>934</v>
      </c>
      <c r="E280" s="1064" t="s">
        <v>612</v>
      </c>
      <c r="F280" s="1142">
        <v>45308</v>
      </c>
      <c r="G280" s="1142">
        <v>45316</v>
      </c>
      <c r="H280" s="996" t="s">
        <v>851</v>
      </c>
      <c r="I280" s="1143">
        <v>224000</v>
      </c>
      <c r="J280" s="1381"/>
      <c r="K280" s="833"/>
    </row>
    <row r="281" spans="1:11">
      <c r="A281" s="999">
        <v>275</v>
      </c>
      <c r="B281" s="1062" t="s">
        <v>791</v>
      </c>
      <c r="C281" s="1063" t="s">
        <v>933</v>
      </c>
      <c r="D281" s="680" t="s">
        <v>934</v>
      </c>
      <c r="E281" s="1064" t="s">
        <v>612</v>
      </c>
      <c r="F281" s="1142">
        <v>45309</v>
      </c>
      <c r="G281" s="1142">
        <v>45317</v>
      </c>
      <c r="H281" s="996" t="s">
        <v>852</v>
      </c>
      <c r="I281" s="1143">
        <v>512000</v>
      </c>
      <c r="J281" s="1381"/>
      <c r="K281" s="833"/>
    </row>
    <row r="282" spans="1:11">
      <c r="A282" s="999">
        <v>276</v>
      </c>
      <c r="B282" s="1062" t="s">
        <v>791</v>
      </c>
      <c r="C282" s="1063" t="s">
        <v>933</v>
      </c>
      <c r="D282" s="680" t="s">
        <v>934</v>
      </c>
      <c r="E282" s="1064" t="s">
        <v>612</v>
      </c>
      <c r="F282" s="1142">
        <v>45310</v>
      </c>
      <c r="G282" s="1142">
        <v>45318</v>
      </c>
      <c r="H282" s="996" t="s">
        <v>853</v>
      </c>
      <c r="I282" s="1143">
        <v>582000</v>
      </c>
      <c r="J282" s="1381"/>
      <c r="K282" s="833"/>
    </row>
    <row r="283" spans="1:11">
      <c r="A283" s="999">
        <v>277</v>
      </c>
      <c r="B283" s="1062" t="s">
        <v>791</v>
      </c>
      <c r="C283" s="1063" t="s">
        <v>933</v>
      </c>
      <c r="D283" s="680" t="s">
        <v>934</v>
      </c>
      <c r="E283" s="1064" t="s">
        <v>612</v>
      </c>
      <c r="F283" s="1142">
        <v>45313</v>
      </c>
      <c r="G283" s="1142">
        <v>45321</v>
      </c>
      <c r="H283" s="996" t="s">
        <v>854</v>
      </c>
      <c r="I283" s="1143">
        <v>224000</v>
      </c>
      <c r="J283" s="1381"/>
      <c r="K283" s="833"/>
    </row>
    <row r="284" spans="1:11">
      <c r="A284" s="999">
        <v>278</v>
      </c>
      <c r="B284" s="1062" t="s">
        <v>791</v>
      </c>
      <c r="C284" s="1063" t="s">
        <v>933</v>
      </c>
      <c r="D284" s="680" t="s">
        <v>934</v>
      </c>
      <c r="E284" s="1064" t="s">
        <v>612</v>
      </c>
      <c r="F284" s="1142">
        <v>45314</v>
      </c>
      <c r="G284" s="1142">
        <v>45322</v>
      </c>
      <c r="H284" s="996" t="s">
        <v>855</v>
      </c>
      <c r="I284" s="1143">
        <v>402000</v>
      </c>
      <c r="J284" s="1381"/>
      <c r="K284" s="833"/>
    </row>
    <row r="285" spans="1:11">
      <c r="A285" s="999">
        <v>279</v>
      </c>
      <c r="B285" s="1062" t="s">
        <v>791</v>
      </c>
      <c r="C285" s="1063" t="s">
        <v>933</v>
      </c>
      <c r="D285" s="680" t="s">
        <v>934</v>
      </c>
      <c r="E285" s="1064" t="s">
        <v>612</v>
      </c>
      <c r="F285" s="1142">
        <v>45315</v>
      </c>
      <c r="G285" s="1142">
        <v>45323</v>
      </c>
      <c r="H285" s="996" t="s">
        <v>856</v>
      </c>
      <c r="I285" s="1143">
        <v>140000</v>
      </c>
      <c r="J285" s="1381"/>
      <c r="K285" s="833"/>
    </row>
    <row r="286" spans="1:11">
      <c r="A286" s="999">
        <v>280</v>
      </c>
      <c r="B286" s="1062" t="s">
        <v>791</v>
      </c>
      <c r="C286" s="1063" t="s">
        <v>933</v>
      </c>
      <c r="D286" s="680" t="s">
        <v>934</v>
      </c>
      <c r="E286" s="1064" t="s">
        <v>612</v>
      </c>
      <c r="F286" s="1142">
        <v>45316</v>
      </c>
      <c r="G286" s="1142">
        <v>45316</v>
      </c>
      <c r="H286" s="996" t="s">
        <v>857</v>
      </c>
      <c r="I286" s="1143">
        <v>224000</v>
      </c>
      <c r="J286" s="1381"/>
      <c r="K286" s="833"/>
    </row>
    <row r="287" spans="1:11">
      <c r="A287" s="999">
        <v>281</v>
      </c>
      <c r="B287" s="1062" t="s">
        <v>791</v>
      </c>
      <c r="C287" s="1063" t="s">
        <v>933</v>
      </c>
      <c r="D287" s="680" t="s">
        <v>934</v>
      </c>
      <c r="E287" s="1064" t="s">
        <v>612</v>
      </c>
      <c r="F287" s="1142">
        <v>45317</v>
      </c>
      <c r="G287" s="1142">
        <v>45317</v>
      </c>
      <c r="H287" s="996" t="s">
        <v>858</v>
      </c>
      <c r="I287" s="1143">
        <v>662000</v>
      </c>
      <c r="J287" s="1381"/>
      <c r="K287" s="833"/>
    </row>
    <row r="288" spans="1:11">
      <c r="A288" s="999">
        <v>282</v>
      </c>
      <c r="B288" s="1062" t="s">
        <v>791</v>
      </c>
      <c r="C288" s="1063" t="s">
        <v>933</v>
      </c>
      <c r="D288" s="680" t="s">
        <v>934</v>
      </c>
      <c r="E288" s="1064" t="s">
        <v>612</v>
      </c>
      <c r="F288" s="1142">
        <v>45320</v>
      </c>
      <c r="G288" s="1142">
        <v>45320</v>
      </c>
      <c r="H288" s="996" t="s">
        <v>859</v>
      </c>
      <c r="I288" s="1143">
        <v>310000</v>
      </c>
      <c r="J288" s="1381"/>
      <c r="K288" s="833"/>
    </row>
    <row r="289" spans="1:11">
      <c r="A289" s="999">
        <v>283</v>
      </c>
      <c r="B289" s="1062" t="s">
        <v>791</v>
      </c>
      <c r="C289" s="1063" t="s">
        <v>933</v>
      </c>
      <c r="D289" s="680" t="s">
        <v>934</v>
      </c>
      <c r="E289" s="1064" t="s">
        <v>612</v>
      </c>
      <c r="F289" s="1142">
        <v>45321</v>
      </c>
      <c r="G289" s="1142">
        <v>45321</v>
      </c>
      <c r="H289" s="996" t="s">
        <v>860</v>
      </c>
      <c r="I289" s="1143">
        <v>360000</v>
      </c>
      <c r="J289" s="1381"/>
      <c r="K289" s="833"/>
    </row>
    <row r="290" spans="1:11">
      <c r="A290" s="999">
        <v>284</v>
      </c>
      <c r="B290" s="1062" t="s">
        <v>791</v>
      </c>
      <c r="C290" s="1063" t="s">
        <v>933</v>
      </c>
      <c r="D290" s="680" t="s">
        <v>934</v>
      </c>
      <c r="E290" s="1064" t="s">
        <v>612</v>
      </c>
      <c r="F290" s="1142">
        <v>45323</v>
      </c>
      <c r="G290" s="1142">
        <v>45323</v>
      </c>
      <c r="H290" s="996" t="s">
        <v>861</v>
      </c>
      <c r="I290" s="1143">
        <v>464000</v>
      </c>
      <c r="J290" s="1381"/>
      <c r="K290" s="833"/>
    </row>
    <row r="291" spans="1:11">
      <c r="A291" s="999">
        <v>285</v>
      </c>
      <c r="B291" s="1062" t="s">
        <v>791</v>
      </c>
      <c r="C291" s="1063" t="s">
        <v>933</v>
      </c>
      <c r="D291" s="680" t="s">
        <v>934</v>
      </c>
      <c r="E291" s="1064" t="s">
        <v>612</v>
      </c>
      <c r="F291" s="1142">
        <v>45325</v>
      </c>
      <c r="G291" s="1142">
        <v>45325</v>
      </c>
      <c r="H291" s="996" t="s">
        <v>862</v>
      </c>
      <c r="I291" s="1143">
        <v>496000</v>
      </c>
      <c r="J291" s="1381"/>
      <c r="K291" s="833"/>
    </row>
    <row r="292" spans="1:11">
      <c r="A292" s="999">
        <v>286</v>
      </c>
      <c r="B292" s="1062" t="s">
        <v>791</v>
      </c>
      <c r="C292" s="1063" t="s">
        <v>933</v>
      </c>
      <c r="D292" s="680" t="s">
        <v>934</v>
      </c>
      <c r="E292" s="1064" t="s">
        <v>612</v>
      </c>
      <c r="F292" s="1142">
        <v>45327</v>
      </c>
      <c r="G292" s="1142">
        <v>45327</v>
      </c>
      <c r="H292" s="996" t="s">
        <v>863</v>
      </c>
      <c r="I292" s="1143">
        <v>594000</v>
      </c>
      <c r="J292" s="1381"/>
      <c r="K292" s="833"/>
    </row>
    <row r="293" spans="1:11">
      <c r="A293" s="999">
        <v>287</v>
      </c>
      <c r="B293" s="1062" t="s">
        <v>791</v>
      </c>
      <c r="C293" s="1063" t="s">
        <v>933</v>
      </c>
      <c r="D293" s="680" t="s">
        <v>934</v>
      </c>
      <c r="E293" s="1064" t="s">
        <v>612</v>
      </c>
      <c r="F293" s="1142">
        <v>45328</v>
      </c>
      <c r="G293" s="1142">
        <v>45328</v>
      </c>
      <c r="H293" s="996" t="s">
        <v>864</v>
      </c>
      <c r="I293" s="1143">
        <v>224000</v>
      </c>
      <c r="J293" s="1381"/>
      <c r="K293" s="833"/>
    </row>
    <row r="294" spans="1:11">
      <c r="A294" s="999">
        <v>288</v>
      </c>
      <c r="B294" s="1062" t="s">
        <v>791</v>
      </c>
      <c r="C294" s="1063" t="s">
        <v>933</v>
      </c>
      <c r="D294" s="680" t="s">
        <v>934</v>
      </c>
      <c r="E294" s="1064" t="s">
        <v>612</v>
      </c>
      <c r="F294" s="1142">
        <v>45329</v>
      </c>
      <c r="G294" s="1142">
        <v>45329</v>
      </c>
      <c r="H294" s="996" t="s">
        <v>865</v>
      </c>
      <c r="I294" s="1143">
        <v>168000</v>
      </c>
      <c r="J294" s="1381"/>
      <c r="K294" s="833"/>
    </row>
    <row r="295" spans="1:11">
      <c r="A295" s="999">
        <v>289</v>
      </c>
      <c r="B295" s="1062" t="s">
        <v>791</v>
      </c>
      <c r="C295" s="1063" t="s">
        <v>933</v>
      </c>
      <c r="D295" s="680" t="s">
        <v>934</v>
      </c>
      <c r="E295" s="1064" t="s">
        <v>612</v>
      </c>
      <c r="F295" s="1142">
        <v>45330</v>
      </c>
      <c r="G295" s="1142">
        <v>45330</v>
      </c>
      <c r="H295" s="996" t="s">
        <v>866</v>
      </c>
      <c r="I295" s="1143">
        <v>486000</v>
      </c>
      <c r="J295" s="1381"/>
      <c r="K295" s="833"/>
    </row>
    <row r="296" spans="1:11">
      <c r="A296" s="999">
        <v>290</v>
      </c>
      <c r="B296" s="1062" t="s">
        <v>791</v>
      </c>
      <c r="C296" s="1063" t="s">
        <v>933</v>
      </c>
      <c r="D296" s="680" t="s">
        <v>934</v>
      </c>
      <c r="E296" s="1064" t="s">
        <v>612</v>
      </c>
      <c r="F296" s="1142">
        <v>45331</v>
      </c>
      <c r="G296" s="1142">
        <v>45331</v>
      </c>
      <c r="H296" s="996" t="s">
        <v>867</v>
      </c>
      <c r="I296" s="1143">
        <v>338000</v>
      </c>
      <c r="J296" s="1381"/>
      <c r="K296" s="833"/>
    </row>
    <row r="297" spans="1:11">
      <c r="A297" s="999">
        <v>291</v>
      </c>
      <c r="B297" s="1062" t="s">
        <v>791</v>
      </c>
      <c r="C297" s="1063" t="s">
        <v>933</v>
      </c>
      <c r="D297" s="680" t="s">
        <v>934</v>
      </c>
      <c r="E297" s="1064" t="s">
        <v>612</v>
      </c>
      <c r="F297" s="1142">
        <v>45332</v>
      </c>
      <c r="G297" s="1142">
        <v>45332</v>
      </c>
      <c r="H297" s="996" t="s">
        <v>868</v>
      </c>
      <c r="I297" s="1143">
        <v>458000</v>
      </c>
      <c r="J297" s="1381"/>
      <c r="K297" s="833"/>
    </row>
    <row r="298" spans="1:11">
      <c r="A298" s="999">
        <v>292</v>
      </c>
      <c r="B298" s="1062" t="s">
        <v>791</v>
      </c>
      <c r="C298" s="1063" t="s">
        <v>933</v>
      </c>
      <c r="D298" s="680" t="s">
        <v>934</v>
      </c>
      <c r="E298" s="1064" t="s">
        <v>612</v>
      </c>
      <c r="F298" s="1142">
        <v>45334</v>
      </c>
      <c r="G298" s="1142">
        <v>45334</v>
      </c>
      <c r="H298" s="996" t="s">
        <v>869</v>
      </c>
      <c r="I298" s="1143">
        <v>488000</v>
      </c>
      <c r="J298" s="1381"/>
      <c r="K298" s="833"/>
    </row>
    <row r="299" spans="1:11">
      <c r="A299" s="999">
        <v>293</v>
      </c>
      <c r="B299" s="1062" t="s">
        <v>791</v>
      </c>
      <c r="C299" s="1063" t="s">
        <v>933</v>
      </c>
      <c r="D299" s="680" t="s">
        <v>934</v>
      </c>
      <c r="E299" s="1064" t="s">
        <v>612</v>
      </c>
      <c r="F299" s="1142">
        <v>45335</v>
      </c>
      <c r="G299" s="1142">
        <v>45335</v>
      </c>
      <c r="H299" s="996" t="s">
        <v>870</v>
      </c>
      <c r="I299" s="1143">
        <v>340000</v>
      </c>
      <c r="J299" s="1381"/>
      <c r="K299" s="833"/>
    </row>
    <row r="300" spans="1:11">
      <c r="A300" s="999">
        <v>294</v>
      </c>
      <c r="B300" s="1062" t="s">
        <v>791</v>
      </c>
      <c r="C300" s="1063" t="s">
        <v>933</v>
      </c>
      <c r="D300" s="680" t="s">
        <v>934</v>
      </c>
      <c r="E300" s="1064" t="s">
        <v>612</v>
      </c>
      <c r="F300" s="1142">
        <v>45336</v>
      </c>
      <c r="G300" s="1142">
        <v>45336</v>
      </c>
      <c r="H300" s="996" t="s">
        <v>871</v>
      </c>
      <c r="I300" s="1143">
        <v>444000</v>
      </c>
      <c r="J300" s="1381"/>
      <c r="K300" s="833"/>
    </row>
    <row r="301" spans="1:11">
      <c r="A301" s="999">
        <v>295</v>
      </c>
      <c r="B301" s="1062" t="s">
        <v>791</v>
      </c>
      <c r="C301" s="1063" t="s">
        <v>933</v>
      </c>
      <c r="D301" s="680" t="s">
        <v>934</v>
      </c>
      <c r="E301" s="1064" t="s">
        <v>612</v>
      </c>
      <c r="F301" s="1142">
        <v>45337</v>
      </c>
      <c r="G301" s="1142">
        <v>45337</v>
      </c>
      <c r="H301" s="996" t="s">
        <v>872</v>
      </c>
      <c r="I301" s="1143">
        <v>430000</v>
      </c>
      <c r="J301" s="1381"/>
      <c r="K301" s="833"/>
    </row>
    <row r="302" spans="1:11">
      <c r="A302" s="999">
        <v>296</v>
      </c>
      <c r="B302" s="1062" t="s">
        <v>791</v>
      </c>
      <c r="C302" s="1063" t="s">
        <v>933</v>
      </c>
      <c r="D302" s="680" t="s">
        <v>934</v>
      </c>
      <c r="E302" s="1064" t="s">
        <v>612</v>
      </c>
      <c r="F302" s="1142">
        <v>45338</v>
      </c>
      <c r="G302" s="1142">
        <v>45338</v>
      </c>
      <c r="H302" s="996" t="s">
        <v>873</v>
      </c>
      <c r="I302" s="1143">
        <v>782000</v>
      </c>
      <c r="J302" s="1381"/>
      <c r="K302" s="833"/>
    </row>
    <row r="303" spans="1:11">
      <c r="A303" s="999">
        <v>297</v>
      </c>
      <c r="B303" s="1062" t="s">
        <v>791</v>
      </c>
      <c r="C303" s="1063" t="s">
        <v>933</v>
      </c>
      <c r="D303" s="680" t="s">
        <v>934</v>
      </c>
      <c r="E303" s="1064" t="s">
        <v>612</v>
      </c>
      <c r="F303" s="1142">
        <v>45339</v>
      </c>
      <c r="G303" s="1142">
        <v>45339</v>
      </c>
      <c r="H303" s="996" t="s">
        <v>874</v>
      </c>
      <c r="I303" s="1143">
        <v>410000</v>
      </c>
      <c r="J303" s="1381"/>
      <c r="K303" s="833"/>
    </row>
    <row r="304" spans="1:11">
      <c r="A304" s="999">
        <v>298</v>
      </c>
      <c r="B304" s="1062" t="s">
        <v>791</v>
      </c>
      <c r="C304" s="1063" t="s">
        <v>933</v>
      </c>
      <c r="D304" s="680" t="s">
        <v>934</v>
      </c>
      <c r="E304" s="1064" t="s">
        <v>612</v>
      </c>
      <c r="F304" s="1142">
        <v>45341</v>
      </c>
      <c r="G304" s="1142">
        <v>45349</v>
      </c>
      <c r="H304" s="996" t="s">
        <v>875</v>
      </c>
      <c r="I304" s="1143">
        <v>746000</v>
      </c>
      <c r="J304" s="1381"/>
      <c r="K304" s="833"/>
    </row>
    <row r="305" spans="1:11">
      <c r="A305" s="999">
        <v>299</v>
      </c>
      <c r="B305" s="1062" t="s">
        <v>791</v>
      </c>
      <c r="C305" s="1063" t="s">
        <v>933</v>
      </c>
      <c r="D305" s="680" t="s">
        <v>934</v>
      </c>
      <c r="E305" s="1064" t="s">
        <v>612</v>
      </c>
      <c r="F305" s="1142">
        <v>45342</v>
      </c>
      <c r="G305" s="1142">
        <v>45350</v>
      </c>
      <c r="H305" s="996" t="s">
        <v>876</v>
      </c>
      <c r="I305" s="1143">
        <v>220000</v>
      </c>
      <c r="J305" s="1381"/>
      <c r="K305" s="833"/>
    </row>
    <row r="306" spans="1:11">
      <c r="A306" s="999">
        <v>300</v>
      </c>
      <c r="B306" s="1062" t="s">
        <v>791</v>
      </c>
      <c r="C306" s="1063" t="s">
        <v>933</v>
      </c>
      <c r="D306" s="680" t="s">
        <v>934</v>
      </c>
      <c r="E306" s="1064" t="s">
        <v>612</v>
      </c>
      <c r="F306" s="1142">
        <v>45343</v>
      </c>
      <c r="G306" s="1142">
        <v>45351</v>
      </c>
      <c r="H306" s="996" t="s">
        <v>877</v>
      </c>
      <c r="I306" s="1143">
        <v>196000</v>
      </c>
      <c r="J306" s="1381"/>
      <c r="K306" s="833"/>
    </row>
    <row r="307" spans="1:11">
      <c r="A307" s="999">
        <v>301</v>
      </c>
      <c r="B307" s="1062" t="s">
        <v>791</v>
      </c>
      <c r="C307" s="1063" t="s">
        <v>933</v>
      </c>
      <c r="D307" s="680" t="s">
        <v>934</v>
      </c>
      <c r="E307" s="1064" t="s">
        <v>612</v>
      </c>
      <c r="F307" s="1142">
        <v>45344</v>
      </c>
      <c r="G307" s="1142">
        <v>45352</v>
      </c>
      <c r="H307" s="996" t="s">
        <v>878</v>
      </c>
      <c r="I307" s="1143">
        <v>450000</v>
      </c>
      <c r="J307" s="1381"/>
      <c r="K307" s="833"/>
    </row>
    <row r="308" spans="1:11">
      <c r="A308" s="999">
        <v>302</v>
      </c>
      <c r="B308" s="1062" t="s">
        <v>791</v>
      </c>
      <c r="C308" s="1063" t="s">
        <v>933</v>
      </c>
      <c r="D308" s="680" t="s">
        <v>934</v>
      </c>
      <c r="E308" s="1064" t="s">
        <v>612</v>
      </c>
      <c r="F308" s="1142">
        <v>45345</v>
      </c>
      <c r="G308" s="1142">
        <v>45353</v>
      </c>
      <c r="H308" s="996" t="s">
        <v>879</v>
      </c>
      <c r="I308" s="1143">
        <v>512000</v>
      </c>
      <c r="J308" s="1381"/>
      <c r="K308" s="833"/>
    </row>
    <row r="309" spans="1:11">
      <c r="A309" s="999">
        <v>303</v>
      </c>
      <c r="B309" s="1062" t="s">
        <v>791</v>
      </c>
      <c r="C309" s="1063" t="s">
        <v>933</v>
      </c>
      <c r="D309" s="680" t="s">
        <v>934</v>
      </c>
      <c r="E309" s="1064" t="s">
        <v>612</v>
      </c>
      <c r="F309" s="1142">
        <v>45348</v>
      </c>
      <c r="G309" s="1142">
        <v>45357</v>
      </c>
      <c r="H309" s="996" t="s">
        <v>880</v>
      </c>
      <c r="I309" s="1143">
        <v>340000</v>
      </c>
      <c r="J309" s="1381"/>
      <c r="K309" s="833"/>
    </row>
    <row r="310" spans="1:11">
      <c r="A310" s="999">
        <v>304</v>
      </c>
      <c r="B310" s="1062" t="s">
        <v>791</v>
      </c>
      <c r="C310" s="1063" t="s">
        <v>933</v>
      </c>
      <c r="D310" s="680" t="s">
        <v>934</v>
      </c>
      <c r="E310" s="1064" t="s">
        <v>612</v>
      </c>
      <c r="F310" s="1142">
        <v>45349</v>
      </c>
      <c r="G310" s="1142">
        <v>45357</v>
      </c>
      <c r="H310" s="996" t="s">
        <v>881</v>
      </c>
      <c r="I310" s="1143">
        <v>470000</v>
      </c>
      <c r="J310" s="1381"/>
      <c r="K310" s="833"/>
    </row>
    <row r="311" spans="1:11">
      <c r="A311" s="999">
        <v>305</v>
      </c>
      <c r="B311" s="1062" t="s">
        <v>791</v>
      </c>
      <c r="C311" s="1063" t="s">
        <v>933</v>
      </c>
      <c r="D311" s="680" t="s">
        <v>934</v>
      </c>
      <c r="E311" s="1064" t="s">
        <v>612</v>
      </c>
      <c r="F311" s="1142">
        <v>45350</v>
      </c>
      <c r="G311" s="1142">
        <v>45358</v>
      </c>
      <c r="H311" s="996" t="s">
        <v>882</v>
      </c>
      <c r="I311" s="1143">
        <v>196000</v>
      </c>
      <c r="J311" s="1381"/>
      <c r="K311" s="833"/>
    </row>
    <row r="312" spans="1:11">
      <c r="A312" s="999">
        <v>306</v>
      </c>
      <c r="B312" s="1062" t="s">
        <v>791</v>
      </c>
      <c r="C312" s="1063" t="s">
        <v>933</v>
      </c>
      <c r="D312" s="680" t="s">
        <v>934</v>
      </c>
      <c r="E312" s="1064" t="s">
        <v>612</v>
      </c>
      <c r="F312" s="1142">
        <v>45351</v>
      </c>
      <c r="G312" s="1142">
        <v>45359</v>
      </c>
      <c r="H312" s="996" t="s">
        <v>883</v>
      </c>
      <c r="I312" s="1143">
        <v>168000</v>
      </c>
      <c r="J312" s="1381"/>
      <c r="K312" s="833"/>
    </row>
    <row r="313" spans="1:11">
      <c r="A313" s="999">
        <v>307</v>
      </c>
      <c r="B313" s="1062" t="s">
        <v>791</v>
      </c>
      <c r="C313" s="1063" t="s">
        <v>933</v>
      </c>
      <c r="D313" s="680" t="s">
        <v>934</v>
      </c>
      <c r="E313" s="1064" t="s">
        <v>612</v>
      </c>
      <c r="F313" s="1142">
        <v>45352</v>
      </c>
      <c r="G313" s="1142">
        <v>45360</v>
      </c>
      <c r="H313" s="996" t="s">
        <v>884</v>
      </c>
      <c r="I313" s="1143">
        <v>672000</v>
      </c>
      <c r="J313" s="1381"/>
      <c r="K313" s="833"/>
    </row>
    <row r="314" spans="1:11">
      <c r="A314" s="999">
        <v>308</v>
      </c>
      <c r="B314" s="1062" t="s">
        <v>791</v>
      </c>
      <c r="C314" s="1063" t="s">
        <v>933</v>
      </c>
      <c r="D314" s="680" t="s">
        <v>934</v>
      </c>
      <c r="E314" s="1064" t="s">
        <v>612</v>
      </c>
      <c r="F314" s="1142">
        <v>45353</v>
      </c>
      <c r="G314" s="1142">
        <v>45361</v>
      </c>
      <c r="H314" s="996" t="s">
        <v>885</v>
      </c>
      <c r="I314" s="1143">
        <v>436000</v>
      </c>
      <c r="J314" s="1381"/>
      <c r="K314" s="833"/>
    </row>
    <row r="315" spans="1:11">
      <c r="A315" s="999">
        <v>309</v>
      </c>
      <c r="B315" s="1062" t="s">
        <v>791</v>
      </c>
      <c r="C315" s="1063" t="s">
        <v>933</v>
      </c>
      <c r="D315" s="680" t="s">
        <v>934</v>
      </c>
      <c r="E315" s="1064" t="s">
        <v>612</v>
      </c>
      <c r="F315" s="1142">
        <v>45355</v>
      </c>
      <c r="G315" s="1142">
        <v>45363</v>
      </c>
      <c r="H315" s="996" t="s">
        <v>886</v>
      </c>
      <c r="I315" s="1143">
        <v>332000</v>
      </c>
      <c r="J315" s="1381"/>
      <c r="K315" s="833"/>
    </row>
    <row r="316" spans="1:11">
      <c r="A316" s="999">
        <v>310</v>
      </c>
      <c r="B316" s="1062" t="s">
        <v>791</v>
      </c>
      <c r="C316" s="1063" t="s">
        <v>933</v>
      </c>
      <c r="D316" s="680" t="s">
        <v>934</v>
      </c>
      <c r="E316" s="1064" t="s">
        <v>612</v>
      </c>
      <c r="F316" s="1142">
        <v>45356</v>
      </c>
      <c r="G316" s="1142">
        <v>45364</v>
      </c>
      <c r="H316" s="996" t="s">
        <v>887</v>
      </c>
      <c r="I316" s="1143">
        <v>346000</v>
      </c>
      <c r="J316" s="1381"/>
      <c r="K316" s="833"/>
    </row>
    <row r="317" spans="1:11">
      <c r="A317" s="999">
        <v>311</v>
      </c>
      <c r="B317" s="1062" t="s">
        <v>791</v>
      </c>
      <c r="C317" s="1063" t="s">
        <v>933</v>
      </c>
      <c r="D317" s="680" t="s">
        <v>934</v>
      </c>
      <c r="E317" s="1064" t="s">
        <v>612</v>
      </c>
      <c r="F317" s="1142">
        <v>45357</v>
      </c>
      <c r="G317" s="1142">
        <v>45365</v>
      </c>
      <c r="H317" s="996" t="s">
        <v>888</v>
      </c>
      <c r="I317" s="1143">
        <v>408000</v>
      </c>
      <c r="J317" s="1381"/>
      <c r="K317" s="833"/>
    </row>
    <row r="318" spans="1:11">
      <c r="A318" s="999">
        <v>312</v>
      </c>
      <c r="B318" s="1062" t="s">
        <v>791</v>
      </c>
      <c r="C318" s="1063" t="s">
        <v>933</v>
      </c>
      <c r="D318" s="680" t="s">
        <v>934</v>
      </c>
      <c r="E318" s="1064" t="s">
        <v>612</v>
      </c>
      <c r="F318" s="1142">
        <v>45358</v>
      </c>
      <c r="G318" s="1142">
        <v>45366</v>
      </c>
      <c r="H318" s="996" t="s">
        <v>889</v>
      </c>
      <c r="I318" s="1143">
        <v>546000</v>
      </c>
      <c r="J318" s="1381"/>
      <c r="K318" s="833"/>
    </row>
    <row r="319" spans="1:11">
      <c r="A319" s="999">
        <v>313</v>
      </c>
      <c r="B319" s="1062" t="s">
        <v>791</v>
      </c>
      <c r="C319" s="1063" t="s">
        <v>933</v>
      </c>
      <c r="D319" s="680" t="s">
        <v>934</v>
      </c>
      <c r="E319" s="1064" t="s">
        <v>612</v>
      </c>
      <c r="F319" s="1142">
        <v>45359</v>
      </c>
      <c r="G319" s="1142">
        <v>45367</v>
      </c>
      <c r="H319" s="996" t="s">
        <v>890</v>
      </c>
      <c r="I319" s="1143">
        <v>798000</v>
      </c>
      <c r="J319" s="1381"/>
      <c r="K319" s="833"/>
    </row>
    <row r="320" spans="1:11">
      <c r="A320" s="999">
        <v>314</v>
      </c>
      <c r="B320" s="1062" t="s">
        <v>791</v>
      </c>
      <c r="C320" s="1063" t="s">
        <v>933</v>
      </c>
      <c r="D320" s="680" t="s">
        <v>934</v>
      </c>
      <c r="E320" s="1064" t="s">
        <v>612</v>
      </c>
      <c r="F320" s="1142">
        <v>45360</v>
      </c>
      <c r="G320" s="1142">
        <v>45368</v>
      </c>
      <c r="H320" s="996" t="s">
        <v>891</v>
      </c>
      <c r="I320" s="1143">
        <v>388000</v>
      </c>
      <c r="J320" s="1381"/>
      <c r="K320" s="833"/>
    </row>
    <row r="321" spans="1:11">
      <c r="A321" s="999">
        <v>315</v>
      </c>
      <c r="B321" s="1062" t="s">
        <v>791</v>
      </c>
      <c r="C321" s="1063" t="s">
        <v>933</v>
      </c>
      <c r="D321" s="680" t="s">
        <v>934</v>
      </c>
      <c r="E321" s="1064" t="s">
        <v>612</v>
      </c>
      <c r="F321" s="1142">
        <v>45362</v>
      </c>
      <c r="G321" s="1142">
        <v>45370</v>
      </c>
      <c r="H321" s="996" t="s">
        <v>892</v>
      </c>
      <c r="I321" s="1143">
        <v>532000</v>
      </c>
      <c r="J321" s="1381"/>
      <c r="K321" s="833"/>
    </row>
    <row r="322" spans="1:11">
      <c r="A322" s="999">
        <v>316</v>
      </c>
      <c r="B322" s="1062" t="s">
        <v>791</v>
      </c>
      <c r="C322" s="1063" t="s">
        <v>933</v>
      </c>
      <c r="D322" s="680" t="s">
        <v>934</v>
      </c>
      <c r="E322" s="1064" t="s">
        <v>612</v>
      </c>
      <c r="F322" s="1142">
        <v>45363</v>
      </c>
      <c r="G322" s="1142">
        <v>45371</v>
      </c>
      <c r="H322" s="996" t="s">
        <v>893</v>
      </c>
      <c r="I322" s="1143">
        <v>326000</v>
      </c>
      <c r="J322" s="1381"/>
      <c r="K322" s="833"/>
    </row>
    <row r="323" spans="1:11">
      <c r="A323" s="999">
        <v>317</v>
      </c>
      <c r="B323" s="1062" t="s">
        <v>791</v>
      </c>
      <c r="C323" s="1063" t="s">
        <v>933</v>
      </c>
      <c r="D323" s="680" t="s">
        <v>934</v>
      </c>
      <c r="E323" s="1064" t="s">
        <v>612</v>
      </c>
      <c r="F323" s="1142">
        <v>45364</v>
      </c>
      <c r="G323" s="1142">
        <v>45372</v>
      </c>
      <c r="H323" s="996" t="s">
        <v>894</v>
      </c>
      <c r="I323" s="1143">
        <v>278000</v>
      </c>
      <c r="J323" s="1381"/>
      <c r="K323" s="833"/>
    </row>
    <row r="324" spans="1:11">
      <c r="A324" s="999">
        <v>318</v>
      </c>
      <c r="B324" s="1062" t="s">
        <v>791</v>
      </c>
      <c r="C324" s="1063" t="s">
        <v>933</v>
      </c>
      <c r="D324" s="680" t="s">
        <v>934</v>
      </c>
      <c r="E324" s="1064" t="s">
        <v>612</v>
      </c>
      <c r="F324" s="1142">
        <v>45365</v>
      </c>
      <c r="G324" s="1142">
        <v>45373</v>
      </c>
      <c r="H324" s="996" t="s">
        <v>895</v>
      </c>
      <c r="I324" s="1143">
        <v>346000</v>
      </c>
      <c r="J324" s="1381"/>
      <c r="K324" s="833"/>
    </row>
    <row r="325" spans="1:11">
      <c r="A325" s="999">
        <v>319</v>
      </c>
      <c r="B325" s="1062" t="s">
        <v>791</v>
      </c>
      <c r="C325" s="1063" t="s">
        <v>933</v>
      </c>
      <c r="D325" s="680" t="s">
        <v>934</v>
      </c>
      <c r="E325" s="1064" t="s">
        <v>612</v>
      </c>
      <c r="F325" s="1142">
        <v>45366</v>
      </c>
      <c r="G325" s="1142">
        <v>45374</v>
      </c>
      <c r="H325" s="996" t="s">
        <v>896</v>
      </c>
      <c r="I325" s="1143">
        <v>644000</v>
      </c>
      <c r="J325" s="1381"/>
      <c r="K325" s="833"/>
    </row>
    <row r="326" spans="1:11">
      <c r="A326" s="999">
        <v>320</v>
      </c>
      <c r="B326" s="1062" t="s">
        <v>791</v>
      </c>
      <c r="C326" s="1063" t="s">
        <v>933</v>
      </c>
      <c r="D326" s="680" t="s">
        <v>934</v>
      </c>
      <c r="E326" s="1064" t="s">
        <v>612</v>
      </c>
      <c r="F326" s="1142">
        <v>45367</v>
      </c>
      <c r="G326" s="1142">
        <v>45375</v>
      </c>
      <c r="H326" s="996" t="s">
        <v>897</v>
      </c>
      <c r="I326" s="1143">
        <v>242000</v>
      </c>
      <c r="J326" s="1381"/>
      <c r="K326" s="833"/>
    </row>
    <row r="327" spans="1:11">
      <c r="A327" s="999">
        <v>321</v>
      </c>
      <c r="B327" s="1062" t="s">
        <v>791</v>
      </c>
      <c r="C327" s="1063" t="s">
        <v>933</v>
      </c>
      <c r="D327" s="680" t="s">
        <v>934</v>
      </c>
      <c r="E327" s="1064" t="s">
        <v>612</v>
      </c>
      <c r="F327" s="1142">
        <v>45369</v>
      </c>
      <c r="G327" s="1142">
        <v>45377</v>
      </c>
      <c r="H327" s="996" t="s">
        <v>898</v>
      </c>
      <c r="I327" s="1143">
        <v>406000</v>
      </c>
      <c r="J327" s="1381"/>
      <c r="K327" s="833"/>
    </row>
    <row r="328" spans="1:11">
      <c r="A328" s="999">
        <v>322</v>
      </c>
      <c r="B328" s="1062" t="s">
        <v>791</v>
      </c>
      <c r="C328" s="1063" t="s">
        <v>933</v>
      </c>
      <c r="D328" s="680" t="s">
        <v>934</v>
      </c>
      <c r="E328" s="1064" t="s">
        <v>612</v>
      </c>
      <c r="F328" s="1142">
        <v>45370</v>
      </c>
      <c r="G328" s="1142">
        <v>45378</v>
      </c>
      <c r="H328" s="996" t="s">
        <v>899</v>
      </c>
      <c r="I328" s="1143">
        <v>266000</v>
      </c>
      <c r="J328" s="1381"/>
      <c r="K328" s="833"/>
    </row>
    <row r="329" spans="1:11">
      <c r="A329" s="999">
        <v>323</v>
      </c>
      <c r="B329" s="1062" t="s">
        <v>791</v>
      </c>
      <c r="C329" s="1063" t="s">
        <v>933</v>
      </c>
      <c r="D329" s="680" t="s">
        <v>934</v>
      </c>
      <c r="E329" s="1064" t="s">
        <v>612</v>
      </c>
      <c r="F329" s="1142">
        <v>45371</v>
      </c>
      <c r="G329" s="1142">
        <v>45379</v>
      </c>
      <c r="H329" s="996" t="s">
        <v>900</v>
      </c>
      <c r="I329" s="1143">
        <v>224000</v>
      </c>
      <c r="J329" s="1381"/>
      <c r="K329" s="833"/>
    </row>
    <row r="330" spans="1:11">
      <c r="A330" s="999">
        <v>324</v>
      </c>
      <c r="B330" s="1062" t="s">
        <v>791</v>
      </c>
      <c r="C330" s="1063" t="s">
        <v>933</v>
      </c>
      <c r="D330" s="680" t="s">
        <v>934</v>
      </c>
      <c r="E330" s="1064" t="s">
        <v>612</v>
      </c>
      <c r="F330" s="1142">
        <v>45372</v>
      </c>
      <c r="G330" s="1142">
        <v>45380</v>
      </c>
      <c r="H330" s="996" t="s">
        <v>901</v>
      </c>
      <c r="I330" s="1143">
        <v>252000</v>
      </c>
      <c r="J330" s="1381"/>
      <c r="K330" s="833"/>
    </row>
    <row r="331" spans="1:11">
      <c r="A331" s="999">
        <v>325</v>
      </c>
      <c r="B331" s="1062" t="s">
        <v>791</v>
      </c>
      <c r="C331" s="1063" t="s">
        <v>933</v>
      </c>
      <c r="D331" s="680" t="s">
        <v>934</v>
      </c>
      <c r="E331" s="1064" t="s">
        <v>612</v>
      </c>
      <c r="F331" s="1142">
        <v>45373</v>
      </c>
      <c r="G331" s="1142">
        <v>45381</v>
      </c>
      <c r="H331" s="996" t="s">
        <v>902</v>
      </c>
      <c r="I331" s="1143">
        <v>644000</v>
      </c>
      <c r="J331" s="1381"/>
      <c r="K331" s="833"/>
    </row>
    <row r="332" spans="1:11">
      <c r="A332" s="999">
        <v>326</v>
      </c>
      <c r="B332" s="1062" t="s">
        <v>791</v>
      </c>
      <c r="C332" s="1063" t="s">
        <v>933</v>
      </c>
      <c r="D332" s="680" t="s">
        <v>934</v>
      </c>
      <c r="E332" s="1064" t="s">
        <v>612</v>
      </c>
      <c r="F332" s="1142">
        <v>45374</v>
      </c>
      <c r="G332" s="1142">
        <v>45382</v>
      </c>
      <c r="H332" s="996" t="s">
        <v>903</v>
      </c>
      <c r="I332" s="1143">
        <v>420000</v>
      </c>
      <c r="J332" s="1381"/>
      <c r="K332" s="833"/>
    </row>
    <row r="333" spans="1:11">
      <c r="A333" s="999">
        <v>327</v>
      </c>
      <c r="B333" s="1062" t="s">
        <v>791</v>
      </c>
      <c r="C333" s="1063" t="s">
        <v>933</v>
      </c>
      <c r="D333" s="680" t="s">
        <v>934</v>
      </c>
      <c r="E333" s="1064" t="s">
        <v>612</v>
      </c>
      <c r="F333" s="1142">
        <v>45377</v>
      </c>
      <c r="G333" s="1142">
        <v>45385</v>
      </c>
      <c r="H333" s="996" t="s">
        <v>904</v>
      </c>
      <c r="I333" s="1143">
        <v>210000</v>
      </c>
      <c r="J333" s="1381"/>
      <c r="K333" s="833"/>
    </row>
    <row r="334" spans="1:11">
      <c r="A334" s="999">
        <v>328</v>
      </c>
      <c r="B334" s="1062" t="s">
        <v>791</v>
      </c>
      <c r="C334" s="1063" t="s">
        <v>933</v>
      </c>
      <c r="D334" s="680" t="s">
        <v>934</v>
      </c>
      <c r="E334" s="1064" t="s">
        <v>612</v>
      </c>
      <c r="F334" s="1142">
        <v>45378</v>
      </c>
      <c r="G334" s="1142">
        <v>45386</v>
      </c>
      <c r="H334" s="996" t="s">
        <v>905</v>
      </c>
      <c r="I334" s="1143">
        <v>98000</v>
      </c>
      <c r="J334" s="1381"/>
      <c r="K334" s="833"/>
    </row>
    <row r="335" spans="1:11">
      <c r="A335" s="999">
        <v>329</v>
      </c>
      <c r="B335" s="1062" t="s">
        <v>791</v>
      </c>
      <c r="C335" s="1063" t="s">
        <v>933</v>
      </c>
      <c r="D335" s="680" t="s">
        <v>934</v>
      </c>
      <c r="E335" s="1064" t="s">
        <v>612</v>
      </c>
      <c r="F335" s="1142">
        <v>45379</v>
      </c>
      <c r="G335" s="1142">
        <v>45387</v>
      </c>
      <c r="H335" s="996" t="s">
        <v>906</v>
      </c>
      <c r="I335" s="1143">
        <v>616000</v>
      </c>
      <c r="J335" s="1381"/>
      <c r="K335" s="833"/>
    </row>
    <row r="336" spans="1:11">
      <c r="A336" s="999">
        <v>330</v>
      </c>
      <c r="B336" s="1062" t="s">
        <v>791</v>
      </c>
      <c r="C336" s="1063" t="s">
        <v>933</v>
      </c>
      <c r="D336" s="680" t="s">
        <v>934</v>
      </c>
      <c r="E336" s="1064" t="s">
        <v>612</v>
      </c>
      <c r="F336" s="1142">
        <v>45381</v>
      </c>
      <c r="G336" s="1142">
        <v>45389</v>
      </c>
      <c r="H336" s="996" t="s">
        <v>907</v>
      </c>
      <c r="I336" s="1143">
        <v>168000</v>
      </c>
      <c r="J336" s="1381"/>
      <c r="K336" s="833"/>
    </row>
    <row r="337" spans="1:11">
      <c r="A337" s="999">
        <v>331</v>
      </c>
      <c r="B337" s="1062" t="s">
        <v>791</v>
      </c>
      <c r="C337" s="1063" t="s">
        <v>933</v>
      </c>
      <c r="D337" s="680" t="s">
        <v>934</v>
      </c>
      <c r="E337" s="1064" t="s">
        <v>612</v>
      </c>
      <c r="F337" s="1142">
        <v>45383</v>
      </c>
      <c r="G337" s="1142">
        <v>45391</v>
      </c>
      <c r="H337" s="996" t="s">
        <v>908</v>
      </c>
      <c r="I337" s="1143">
        <v>308000</v>
      </c>
      <c r="J337" s="1381"/>
      <c r="K337" s="833"/>
    </row>
    <row r="338" spans="1:11">
      <c r="A338" s="999">
        <v>332</v>
      </c>
      <c r="B338" s="1062" t="s">
        <v>791</v>
      </c>
      <c r="C338" s="1063" t="s">
        <v>933</v>
      </c>
      <c r="D338" s="680" t="s">
        <v>934</v>
      </c>
      <c r="E338" s="1064" t="s">
        <v>612</v>
      </c>
      <c r="F338" s="1142">
        <v>45384</v>
      </c>
      <c r="G338" s="1142">
        <v>45392</v>
      </c>
      <c r="H338" s="996" t="s">
        <v>909</v>
      </c>
      <c r="I338" s="1143">
        <v>252000</v>
      </c>
      <c r="J338" s="1381"/>
      <c r="K338" s="833"/>
    </row>
    <row r="339" spans="1:11">
      <c r="A339" s="999">
        <v>333</v>
      </c>
      <c r="B339" s="1062" t="s">
        <v>791</v>
      </c>
      <c r="C339" s="1063" t="s">
        <v>933</v>
      </c>
      <c r="D339" s="680" t="s">
        <v>934</v>
      </c>
      <c r="E339" s="1064" t="s">
        <v>612</v>
      </c>
      <c r="F339" s="1142">
        <v>45385</v>
      </c>
      <c r="G339" s="1142">
        <v>45393</v>
      </c>
      <c r="H339" s="996" t="s">
        <v>910</v>
      </c>
      <c r="I339" s="1143">
        <v>224000</v>
      </c>
      <c r="J339" s="1381"/>
      <c r="K339" s="833"/>
    </row>
    <row r="340" spans="1:11">
      <c r="A340" s="999">
        <v>334</v>
      </c>
      <c r="B340" s="1062" t="s">
        <v>791</v>
      </c>
      <c r="C340" s="1063" t="s">
        <v>933</v>
      </c>
      <c r="D340" s="680" t="s">
        <v>934</v>
      </c>
      <c r="E340" s="1064" t="s">
        <v>612</v>
      </c>
      <c r="F340" s="1142">
        <v>45386</v>
      </c>
      <c r="G340" s="1142">
        <v>45394</v>
      </c>
      <c r="H340" s="996" t="s">
        <v>911</v>
      </c>
      <c r="I340" s="1143">
        <v>406000</v>
      </c>
      <c r="J340" s="1381"/>
      <c r="K340" s="833"/>
    </row>
    <row r="341" spans="1:11">
      <c r="A341" s="999">
        <v>335</v>
      </c>
      <c r="B341" s="1062" t="s">
        <v>791</v>
      </c>
      <c r="C341" s="1063" t="s">
        <v>933</v>
      </c>
      <c r="D341" s="680" t="s">
        <v>934</v>
      </c>
      <c r="E341" s="1064" t="s">
        <v>612</v>
      </c>
      <c r="F341" s="1142">
        <v>45390</v>
      </c>
      <c r="G341" s="1142">
        <v>45398</v>
      </c>
      <c r="H341" s="996" t="s">
        <v>912</v>
      </c>
      <c r="I341" s="1143">
        <v>350000</v>
      </c>
      <c r="J341" s="1381"/>
      <c r="K341" s="833"/>
    </row>
    <row r="342" spans="1:11">
      <c r="A342" s="999">
        <v>336</v>
      </c>
      <c r="B342" s="1062" t="s">
        <v>791</v>
      </c>
      <c r="C342" s="1063" t="s">
        <v>933</v>
      </c>
      <c r="D342" s="680" t="s">
        <v>934</v>
      </c>
      <c r="E342" s="1064" t="s">
        <v>612</v>
      </c>
      <c r="F342" s="1142">
        <v>45392</v>
      </c>
      <c r="G342" s="1142">
        <v>45400</v>
      </c>
      <c r="H342" s="996" t="s">
        <v>913</v>
      </c>
      <c r="I342" s="1143">
        <v>238000</v>
      </c>
      <c r="J342" s="1381"/>
      <c r="K342" s="833"/>
    </row>
    <row r="343" spans="1:11">
      <c r="A343" s="999">
        <v>337</v>
      </c>
      <c r="B343" s="1062" t="s">
        <v>791</v>
      </c>
      <c r="C343" s="1063" t="s">
        <v>933</v>
      </c>
      <c r="D343" s="680" t="s">
        <v>934</v>
      </c>
      <c r="E343" s="1064" t="s">
        <v>612</v>
      </c>
      <c r="F343" s="1142">
        <v>45393</v>
      </c>
      <c r="G343" s="1142">
        <v>45401</v>
      </c>
      <c r="H343" s="996" t="s">
        <v>914</v>
      </c>
      <c r="I343" s="1143">
        <v>448000</v>
      </c>
      <c r="J343" s="1381"/>
      <c r="K343" s="833"/>
    </row>
    <row r="344" spans="1:11">
      <c r="A344" s="999">
        <v>338</v>
      </c>
      <c r="B344" s="1062" t="s">
        <v>791</v>
      </c>
      <c r="C344" s="1063" t="s">
        <v>933</v>
      </c>
      <c r="D344" s="680" t="s">
        <v>934</v>
      </c>
      <c r="E344" s="1064" t="s">
        <v>612</v>
      </c>
      <c r="F344" s="1142">
        <v>45397</v>
      </c>
      <c r="G344" s="1142">
        <v>45405</v>
      </c>
      <c r="H344" s="996" t="s">
        <v>915</v>
      </c>
      <c r="I344" s="1143">
        <v>436000</v>
      </c>
      <c r="J344" s="1381"/>
      <c r="K344" s="833"/>
    </row>
    <row r="345" spans="1:11">
      <c r="A345" s="999">
        <v>339</v>
      </c>
      <c r="B345" s="1062" t="s">
        <v>791</v>
      </c>
      <c r="C345" s="1063" t="s">
        <v>933</v>
      </c>
      <c r="D345" s="680" t="s">
        <v>934</v>
      </c>
      <c r="E345" s="1064" t="s">
        <v>612</v>
      </c>
      <c r="F345" s="1142">
        <v>45398</v>
      </c>
      <c r="G345" s="1142">
        <v>45406</v>
      </c>
      <c r="H345" s="996" t="s">
        <v>916</v>
      </c>
      <c r="I345" s="1143">
        <v>168000</v>
      </c>
      <c r="J345" s="1381"/>
      <c r="K345" s="833"/>
    </row>
    <row r="346" spans="1:11">
      <c r="A346" s="999">
        <v>340</v>
      </c>
      <c r="B346" s="1062" t="s">
        <v>791</v>
      </c>
      <c r="C346" s="1063" t="s">
        <v>933</v>
      </c>
      <c r="D346" s="680" t="s">
        <v>934</v>
      </c>
      <c r="E346" s="1064" t="s">
        <v>612</v>
      </c>
      <c r="F346" s="1142">
        <v>45399</v>
      </c>
      <c r="G346" s="1142">
        <v>45407</v>
      </c>
      <c r="H346" s="996" t="s">
        <v>917</v>
      </c>
      <c r="I346" s="1143">
        <v>276000</v>
      </c>
      <c r="J346" s="1381"/>
      <c r="K346" s="833"/>
    </row>
    <row r="347" spans="1:11">
      <c r="A347" s="999">
        <v>341</v>
      </c>
      <c r="B347" s="1062" t="s">
        <v>791</v>
      </c>
      <c r="C347" s="1063" t="s">
        <v>933</v>
      </c>
      <c r="D347" s="680" t="s">
        <v>934</v>
      </c>
      <c r="E347" s="1064" t="s">
        <v>612</v>
      </c>
      <c r="F347" s="1142">
        <v>45400</v>
      </c>
      <c r="G347" s="1142">
        <v>45408</v>
      </c>
      <c r="H347" s="996" t="s">
        <v>918</v>
      </c>
      <c r="I347" s="1143">
        <v>406000</v>
      </c>
      <c r="J347" s="1381"/>
      <c r="K347" s="833"/>
    </row>
    <row r="348" spans="1:11">
      <c r="A348" s="999">
        <v>342</v>
      </c>
      <c r="B348" s="1062" t="s">
        <v>791</v>
      </c>
      <c r="C348" s="1063" t="s">
        <v>933</v>
      </c>
      <c r="D348" s="680" t="s">
        <v>934</v>
      </c>
      <c r="E348" s="1064" t="s">
        <v>612</v>
      </c>
      <c r="F348" s="1142">
        <v>45401</v>
      </c>
      <c r="G348" s="1142">
        <v>45409</v>
      </c>
      <c r="H348" s="996" t="s">
        <v>919</v>
      </c>
      <c r="I348" s="1143">
        <v>458000</v>
      </c>
      <c r="J348" s="1381"/>
      <c r="K348" s="833"/>
    </row>
    <row r="349" spans="1:11">
      <c r="A349" s="999">
        <v>343</v>
      </c>
      <c r="B349" s="1062" t="s">
        <v>791</v>
      </c>
      <c r="C349" s="1063" t="s">
        <v>933</v>
      </c>
      <c r="D349" s="680" t="s">
        <v>934</v>
      </c>
      <c r="E349" s="1064" t="s">
        <v>612</v>
      </c>
      <c r="F349" s="1142">
        <v>45404</v>
      </c>
      <c r="G349" s="1142">
        <v>45412</v>
      </c>
      <c r="H349" s="996" t="s">
        <v>920</v>
      </c>
      <c r="I349" s="1143">
        <v>212000</v>
      </c>
      <c r="J349" s="1381"/>
      <c r="K349" s="833"/>
    </row>
    <row r="350" spans="1:11">
      <c r="A350" s="999">
        <v>344</v>
      </c>
      <c r="B350" s="1062" t="s">
        <v>791</v>
      </c>
      <c r="C350" s="1063" t="s">
        <v>933</v>
      </c>
      <c r="D350" s="680" t="s">
        <v>934</v>
      </c>
      <c r="E350" s="1064" t="s">
        <v>612</v>
      </c>
      <c r="F350" s="1142">
        <v>45405</v>
      </c>
      <c r="G350" s="1142">
        <v>45413</v>
      </c>
      <c r="H350" s="996" t="s">
        <v>921</v>
      </c>
      <c r="I350" s="1143">
        <v>268000</v>
      </c>
      <c r="J350" s="1381"/>
      <c r="K350" s="833"/>
    </row>
    <row r="351" spans="1:11">
      <c r="A351" s="999">
        <v>345</v>
      </c>
      <c r="B351" s="1062" t="s">
        <v>791</v>
      </c>
      <c r="C351" s="1063" t="s">
        <v>933</v>
      </c>
      <c r="D351" s="680" t="s">
        <v>934</v>
      </c>
      <c r="E351" s="1064" t="s">
        <v>612</v>
      </c>
      <c r="F351" s="1142">
        <v>45406</v>
      </c>
      <c r="G351" s="1142">
        <v>45414</v>
      </c>
      <c r="H351" s="996" t="s">
        <v>922</v>
      </c>
      <c r="I351" s="1143">
        <v>354000</v>
      </c>
      <c r="J351" s="1381"/>
      <c r="K351" s="833"/>
    </row>
    <row r="352" spans="1:11">
      <c r="A352" s="999">
        <v>346</v>
      </c>
      <c r="B352" s="1062" t="s">
        <v>791</v>
      </c>
      <c r="C352" s="1063" t="s">
        <v>933</v>
      </c>
      <c r="D352" s="680" t="s">
        <v>934</v>
      </c>
      <c r="E352" s="1064" t="s">
        <v>612</v>
      </c>
      <c r="F352" s="1142">
        <v>45411</v>
      </c>
      <c r="G352" s="1142">
        <v>45419</v>
      </c>
      <c r="H352" s="996" t="s">
        <v>923</v>
      </c>
      <c r="I352" s="1143">
        <v>374000</v>
      </c>
      <c r="J352" s="1381"/>
      <c r="K352" s="833"/>
    </row>
    <row r="353" spans="1:11">
      <c r="A353" s="999">
        <v>347</v>
      </c>
      <c r="B353" s="1062" t="s">
        <v>791</v>
      </c>
      <c r="C353" s="1063" t="s">
        <v>933</v>
      </c>
      <c r="D353" s="680" t="s">
        <v>934</v>
      </c>
      <c r="E353" s="1064" t="s">
        <v>612</v>
      </c>
      <c r="F353" s="1142">
        <v>45412</v>
      </c>
      <c r="G353" s="1142">
        <v>45420</v>
      </c>
      <c r="H353" s="996" t="s">
        <v>924</v>
      </c>
      <c r="I353" s="1143">
        <v>298000</v>
      </c>
      <c r="J353" s="1381"/>
      <c r="K353" s="833"/>
    </row>
    <row r="354" spans="1:11">
      <c r="A354" s="999">
        <v>348</v>
      </c>
      <c r="B354" s="1062" t="s">
        <v>791</v>
      </c>
      <c r="C354" s="1063" t="s">
        <v>933</v>
      </c>
      <c r="D354" s="680" t="s">
        <v>934</v>
      </c>
      <c r="E354" s="1064" t="s">
        <v>612</v>
      </c>
      <c r="F354" s="1142">
        <v>45414</v>
      </c>
      <c r="G354" s="1142">
        <v>45422</v>
      </c>
      <c r="H354" s="996" t="s">
        <v>925</v>
      </c>
      <c r="I354" s="1143">
        <v>396000</v>
      </c>
      <c r="J354" s="1381"/>
      <c r="K354" s="833"/>
    </row>
    <row r="355" spans="1:11">
      <c r="A355" s="999">
        <v>349</v>
      </c>
      <c r="B355" s="1062" t="s">
        <v>791</v>
      </c>
      <c r="C355" s="1063" t="s">
        <v>933</v>
      </c>
      <c r="D355" s="680" t="s">
        <v>934</v>
      </c>
      <c r="E355" s="1064" t="s">
        <v>612</v>
      </c>
      <c r="F355" s="1142">
        <v>45415</v>
      </c>
      <c r="G355" s="1142">
        <v>45423</v>
      </c>
      <c r="H355" s="996" t="s">
        <v>926</v>
      </c>
      <c r="I355" s="1143">
        <v>478000</v>
      </c>
      <c r="J355" s="1381"/>
      <c r="K355" s="833"/>
    </row>
    <row r="356" spans="1:11">
      <c r="A356" s="999">
        <v>350</v>
      </c>
      <c r="B356" s="1062" t="s">
        <v>791</v>
      </c>
      <c r="C356" s="1063" t="s">
        <v>933</v>
      </c>
      <c r="D356" s="680" t="s">
        <v>934</v>
      </c>
      <c r="E356" s="1064" t="s">
        <v>612</v>
      </c>
      <c r="F356" s="1142">
        <v>45418</v>
      </c>
      <c r="G356" s="1142">
        <v>45426</v>
      </c>
      <c r="H356" s="996" t="s">
        <v>927</v>
      </c>
      <c r="I356" s="1143">
        <v>422000</v>
      </c>
      <c r="J356" s="1381"/>
      <c r="K356" s="833"/>
    </row>
    <row r="357" spans="1:11">
      <c r="A357" s="999">
        <v>351</v>
      </c>
      <c r="B357" s="1062" t="s">
        <v>791</v>
      </c>
      <c r="C357" s="1063" t="s">
        <v>933</v>
      </c>
      <c r="D357" s="680" t="s">
        <v>934</v>
      </c>
      <c r="E357" s="1064" t="s">
        <v>612</v>
      </c>
      <c r="F357" s="1142">
        <v>45419</v>
      </c>
      <c r="G357" s="1142">
        <v>45427</v>
      </c>
      <c r="H357" s="996" t="s">
        <v>928</v>
      </c>
      <c r="I357" s="1143">
        <v>332000</v>
      </c>
      <c r="J357" s="1381"/>
      <c r="K357" s="833"/>
    </row>
    <row r="358" spans="1:11">
      <c r="A358" s="999">
        <v>352</v>
      </c>
      <c r="B358" s="1062" t="s">
        <v>791</v>
      </c>
      <c r="C358" s="1063" t="s">
        <v>933</v>
      </c>
      <c r="D358" s="680" t="s">
        <v>934</v>
      </c>
      <c r="E358" s="1064" t="s">
        <v>612</v>
      </c>
      <c r="F358" s="1142">
        <v>45420</v>
      </c>
      <c r="G358" s="1142">
        <v>45428</v>
      </c>
      <c r="H358" s="996" t="s">
        <v>929</v>
      </c>
      <c r="I358" s="1143">
        <v>220000</v>
      </c>
      <c r="J358" s="1381"/>
      <c r="K358" s="833"/>
    </row>
    <row r="359" spans="1:11">
      <c r="A359" s="999">
        <v>353</v>
      </c>
      <c r="B359" s="1062" t="s">
        <v>791</v>
      </c>
      <c r="C359" s="1063" t="s">
        <v>933</v>
      </c>
      <c r="D359" s="680" t="s">
        <v>934</v>
      </c>
      <c r="E359" s="1064" t="s">
        <v>612</v>
      </c>
      <c r="F359" s="1142">
        <v>45421</v>
      </c>
      <c r="G359" s="1142">
        <v>45429</v>
      </c>
      <c r="H359" s="996" t="s">
        <v>930</v>
      </c>
      <c r="I359" s="1143">
        <v>360000</v>
      </c>
      <c r="J359" s="1381"/>
      <c r="K359" s="833"/>
    </row>
    <row r="360" spans="1:11">
      <c r="A360" s="999">
        <v>354</v>
      </c>
      <c r="B360" s="1062" t="s">
        <v>791</v>
      </c>
      <c r="C360" s="1063" t="s">
        <v>933</v>
      </c>
      <c r="D360" s="680" t="s">
        <v>934</v>
      </c>
      <c r="E360" s="1064" t="s">
        <v>612</v>
      </c>
      <c r="F360" s="1142">
        <v>45423</v>
      </c>
      <c r="G360" s="1142">
        <v>45431</v>
      </c>
      <c r="H360" s="996" t="s">
        <v>931</v>
      </c>
      <c r="I360" s="1143">
        <v>380000</v>
      </c>
      <c r="J360" s="1381"/>
      <c r="K360" s="833"/>
    </row>
    <row r="361" spans="1:11">
      <c r="A361" s="999">
        <v>355</v>
      </c>
      <c r="B361" s="1062" t="s">
        <v>791</v>
      </c>
      <c r="C361" s="1063" t="s">
        <v>933</v>
      </c>
      <c r="D361" s="680" t="s">
        <v>934</v>
      </c>
      <c r="E361" s="1064" t="s">
        <v>612</v>
      </c>
      <c r="F361" s="1142">
        <v>45435</v>
      </c>
      <c r="G361" s="1142">
        <v>45443</v>
      </c>
      <c r="H361" s="996" t="s">
        <v>932</v>
      </c>
      <c r="I361" s="1143">
        <v>926000</v>
      </c>
      <c r="J361" s="1381"/>
      <c r="K361" s="833"/>
    </row>
    <row r="362" spans="1:11">
      <c r="A362" s="999">
        <v>356</v>
      </c>
      <c r="B362" s="1062" t="s">
        <v>2627</v>
      </c>
      <c r="C362" s="1063" t="s">
        <v>2628</v>
      </c>
      <c r="D362" s="680"/>
      <c r="E362" s="1064"/>
      <c r="F362" s="1142">
        <v>45565</v>
      </c>
      <c r="G362" s="1142">
        <v>45573</v>
      </c>
      <c r="H362" s="996" t="s">
        <v>2629</v>
      </c>
      <c r="I362" s="1143">
        <v>615000</v>
      </c>
      <c r="J362" s="1200">
        <f>SUM(I362)</f>
        <v>615000</v>
      </c>
      <c r="K362" s="833"/>
    </row>
    <row r="363" spans="1:11">
      <c r="A363" s="999">
        <v>357</v>
      </c>
      <c r="B363" s="1062" t="s">
        <v>938</v>
      </c>
      <c r="C363" s="1063" t="s">
        <v>940</v>
      </c>
      <c r="D363" s="680" t="s">
        <v>941</v>
      </c>
      <c r="E363" s="1064" t="s">
        <v>612</v>
      </c>
      <c r="F363" s="1142">
        <v>45561</v>
      </c>
      <c r="G363" s="1142">
        <v>45591</v>
      </c>
      <c r="H363" s="996" t="s">
        <v>2630</v>
      </c>
      <c r="I363" s="1143">
        <v>439499.99</v>
      </c>
      <c r="J363" s="1381">
        <f>SUM(I363:I365)</f>
        <v>2387074.9900000002</v>
      </c>
      <c r="K363" s="833"/>
    </row>
    <row r="364" spans="1:11">
      <c r="A364" s="999">
        <v>358</v>
      </c>
      <c r="B364" s="1062" t="s">
        <v>938</v>
      </c>
      <c r="C364" s="1063" t="s">
        <v>940</v>
      </c>
      <c r="D364" s="680" t="s">
        <v>941</v>
      </c>
      <c r="E364" s="1064" t="s">
        <v>612</v>
      </c>
      <c r="F364" s="1142">
        <v>45572</v>
      </c>
      <c r="G364" s="1142">
        <v>45602</v>
      </c>
      <c r="H364" s="996" t="s">
        <v>2631</v>
      </c>
      <c r="I364" s="1143">
        <v>1215075</v>
      </c>
      <c r="J364" s="1381"/>
      <c r="K364" s="833"/>
    </row>
    <row r="365" spans="1:11">
      <c r="A365" s="999">
        <v>359</v>
      </c>
      <c r="B365" s="1062" t="s">
        <v>938</v>
      </c>
      <c r="C365" s="1063" t="s">
        <v>940</v>
      </c>
      <c r="D365" s="680" t="s">
        <v>941</v>
      </c>
      <c r="E365" s="1064" t="s">
        <v>612</v>
      </c>
      <c r="F365" s="1142">
        <v>45576</v>
      </c>
      <c r="G365" s="1142">
        <v>45606</v>
      </c>
      <c r="H365" s="996" t="s">
        <v>2632</v>
      </c>
      <c r="I365" s="1143">
        <v>732500</v>
      </c>
      <c r="J365" s="1381"/>
      <c r="K365" s="833"/>
    </row>
    <row r="366" spans="1:11">
      <c r="A366" s="999">
        <v>360</v>
      </c>
      <c r="B366" s="1062" t="s">
        <v>1690</v>
      </c>
      <c r="C366" s="1063" t="s">
        <v>1699</v>
      </c>
      <c r="D366" s="680" t="s">
        <v>1698</v>
      </c>
      <c r="E366" s="1064"/>
      <c r="F366" s="1142">
        <v>45566</v>
      </c>
      <c r="G366" s="1142">
        <v>45591</v>
      </c>
      <c r="H366" s="996" t="s">
        <v>2633</v>
      </c>
      <c r="I366" s="1143">
        <v>395400</v>
      </c>
      <c r="J366" s="1200">
        <f>SUM(I366)</f>
        <v>395400</v>
      </c>
      <c r="K366" s="833"/>
    </row>
    <row r="367" spans="1:11">
      <c r="A367" s="999">
        <v>361</v>
      </c>
      <c r="B367" s="1062" t="s">
        <v>939</v>
      </c>
      <c r="C367" s="1063" t="s">
        <v>940</v>
      </c>
      <c r="D367" s="680" t="s">
        <v>941</v>
      </c>
      <c r="E367" s="1064" t="s">
        <v>612</v>
      </c>
      <c r="F367" s="1142">
        <v>45509</v>
      </c>
      <c r="G367" s="1142">
        <v>45509</v>
      </c>
      <c r="H367" s="996" t="s">
        <v>1735</v>
      </c>
      <c r="I367" s="1143">
        <v>1650650</v>
      </c>
      <c r="J367" s="1381">
        <f>SUM(I367:I371)</f>
        <v>7262150</v>
      </c>
      <c r="K367" s="833"/>
    </row>
    <row r="368" spans="1:11">
      <c r="A368" s="999">
        <v>362</v>
      </c>
      <c r="B368" s="1062" t="s">
        <v>939</v>
      </c>
      <c r="C368" s="1063" t="s">
        <v>940</v>
      </c>
      <c r="D368" s="680" t="s">
        <v>941</v>
      </c>
      <c r="E368" s="1064" t="s">
        <v>612</v>
      </c>
      <c r="F368" s="1142">
        <v>45531</v>
      </c>
      <c r="G368" s="1142">
        <v>45531</v>
      </c>
      <c r="H368" s="996" t="s">
        <v>1736</v>
      </c>
      <c r="I368" s="1143">
        <v>2025600</v>
      </c>
      <c r="J368" s="1381"/>
      <c r="K368" s="833"/>
    </row>
    <row r="369" spans="1:11">
      <c r="A369" s="999">
        <v>363</v>
      </c>
      <c r="B369" s="1062" t="s">
        <v>939</v>
      </c>
      <c r="C369" s="1063" t="s">
        <v>940</v>
      </c>
      <c r="D369" s="680" t="s">
        <v>941</v>
      </c>
      <c r="E369" s="1064" t="s">
        <v>612</v>
      </c>
      <c r="F369" s="1142">
        <v>45545</v>
      </c>
      <c r="G369" s="1142">
        <v>45545</v>
      </c>
      <c r="H369" s="996" t="s">
        <v>2634</v>
      </c>
      <c r="I369" s="1143">
        <v>1331900</v>
      </c>
      <c r="J369" s="1381"/>
      <c r="K369" s="833"/>
    </row>
    <row r="370" spans="1:11">
      <c r="A370" s="999">
        <v>364</v>
      </c>
      <c r="B370" s="1062" t="s">
        <v>939</v>
      </c>
      <c r="C370" s="1063" t="s">
        <v>940</v>
      </c>
      <c r="D370" s="680" t="s">
        <v>941</v>
      </c>
      <c r="E370" s="1064" t="s">
        <v>612</v>
      </c>
      <c r="F370" s="1142">
        <v>45559</v>
      </c>
      <c r="G370" s="1142">
        <v>45559</v>
      </c>
      <c r="H370" s="996" t="s">
        <v>2635</v>
      </c>
      <c r="I370" s="1143">
        <v>539200</v>
      </c>
      <c r="J370" s="1381"/>
      <c r="K370" s="833"/>
    </row>
    <row r="371" spans="1:11">
      <c r="A371" s="999">
        <v>365</v>
      </c>
      <c r="B371" s="1062" t="s">
        <v>939</v>
      </c>
      <c r="C371" s="1063" t="s">
        <v>940</v>
      </c>
      <c r="D371" s="680" t="s">
        <v>941</v>
      </c>
      <c r="E371" s="1064" t="s">
        <v>612</v>
      </c>
      <c r="F371" s="1142">
        <v>45572</v>
      </c>
      <c r="G371" s="1142">
        <v>45572</v>
      </c>
      <c r="H371" s="996" t="s">
        <v>2636</v>
      </c>
      <c r="I371" s="1143">
        <v>1714800</v>
      </c>
      <c r="J371" s="1381"/>
      <c r="K371" s="833"/>
    </row>
    <row r="372" spans="1:11">
      <c r="A372" s="999">
        <v>366</v>
      </c>
      <c r="B372" s="1062" t="s">
        <v>1409</v>
      </c>
      <c r="C372" s="1063" t="s">
        <v>1702</v>
      </c>
      <c r="D372" s="680" t="s">
        <v>1700</v>
      </c>
      <c r="E372" s="1064" t="s">
        <v>1701</v>
      </c>
      <c r="F372" s="1142">
        <v>45567</v>
      </c>
      <c r="G372" s="1142">
        <v>45574</v>
      </c>
      <c r="H372" s="996" t="s">
        <v>2637</v>
      </c>
      <c r="I372" s="1143">
        <v>66000</v>
      </c>
      <c r="J372" s="1381">
        <f>SUM(I372:I396)</f>
        <v>2187500</v>
      </c>
      <c r="K372" s="833"/>
    </row>
    <row r="373" spans="1:11">
      <c r="A373" s="999">
        <v>367</v>
      </c>
      <c r="B373" s="1062" t="s">
        <v>1409</v>
      </c>
      <c r="C373" s="1063" t="s">
        <v>2638</v>
      </c>
      <c r="D373" s="680" t="s">
        <v>1700</v>
      </c>
      <c r="E373" s="1064" t="s">
        <v>1701</v>
      </c>
      <c r="F373" s="1142">
        <v>45568</v>
      </c>
      <c r="G373" s="1142">
        <v>45575</v>
      </c>
      <c r="H373" s="996" t="s">
        <v>2639</v>
      </c>
      <c r="I373" s="1143">
        <v>36000</v>
      </c>
      <c r="J373" s="1381"/>
      <c r="K373" s="833"/>
    </row>
    <row r="374" spans="1:11">
      <c r="A374" s="999">
        <v>368</v>
      </c>
      <c r="B374" s="1062" t="s">
        <v>1409</v>
      </c>
      <c r="C374" s="1063" t="s">
        <v>2640</v>
      </c>
      <c r="D374" s="680" t="s">
        <v>1700</v>
      </c>
      <c r="E374" s="1064" t="s">
        <v>1701</v>
      </c>
      <c r="F374" s="1142">
        <v>45569</v>
      </c>
      <c r="G374" s="1142">
        <v>45576</v>
      </c>
      <c r="H374" s="996" t="s">
        <v>2641</v>
      </c>
      <c r="I374" s="1143">
        <v>46000</v>
      </c>
      <c r="J374" s="1381"/>
      <c r="K374" s="833"/>
    </row>
    <row r="375" spans="1:11">
      <c r="A375" s="999">
        <v>369</v>
      </c>
      <c r="B375" s="1062" t="s">
        <v>1409</v>
      </c>
      <c r="C375" s="1063" t="s">
        <v>2642</v>
      </c>
      <c r="D375" s="680" t="s">
        <v>1700</v>
      </c>
      <c r="E375" s="1064" t="s">
        <v>1701</v>
      </c>
      <c r="F375" s="1142">
        <v>45569</v>
      </c>
      <c r="G375" s="1142">
        <v>45576</v>
      </c>
      <c r="H375" s="996" t="s">
        <v>2643</v>
      </c>
      <c r="I375" s="1143">
        <v>36000</v>
      </c>
      <c r="J375" s="1381"/>
      <c r="K375" s="833"/>
    </row>
    <row r="376" spans="1:11">
      <c r="A376" s="999">
        <v>370</v>
      </c>
      <c r="B376" s="1062" t="s">
        <v>1409</v>
      </c>
      <c r="C376" s="1063" t="s">
        <v>2644</v>
      </c>
      <c r="D376" s="680" t="s">
        <v>1700</v>
      </c>
      <c r="E376" s="1064" t="s">
        <v>1701</v>
      </c>
      <c r="F376" s="1142">
        <v>45569</v>
      </c>
      <c r="G376" s="1142">
        <v>45576</v>
      </c>
      <c r="H376" s="996" t="s">
        <v>2645</v>
      </c>
      <c r="I376" s="1143">
        <v>242000</v>
      </c>
      <c r="J376" s="1381"/>
      <c r="K376" s="833"/>
    </row>
    <row r="377" spans="1:11">
      <c r="A377" s="999">
        <v>371</v>
      </c>
      <c r="B377" s="1062" t="s">
        <v>1409</v>
      </c>
      <c r="C377" s="1063" t="s">
        <v>2644</v>
      </c>
      <c r="D377" s="680" t="s">
        <v>1700</v>
      </c>
      <c r="E377" s="1064" t="s">
        <v>1701</v>
      </c>
      <c r="F377" s="1142">
        <v>45569</v>
      </c>
      <c r="G377" s="1142">
        <v>45576</v>
      </c>
      <c r="H377" s="996" t="s">
        <v>2646</v>
      </c>
      <c r="I377" s="1143">
        <v>95000</v>
      </c>
      <c r="J377" s="1381"/>
      <c r="K377" s="833"/>
    </row>
    <row r="378" spans="1:11">
      <c r="A378" s="999">
        <v>372</v>
      </c>
      <c r="B378" s="1062" t="s">
        <v>1409</v>
      </c>
      <c r="C378" s="1063" t="s">
        <v>2644</v>
      </c>
      <c r="D378" s="680" t="s">
        <v>1700</v>
      </c>
      <c r="E378" s="1064" t="s">
        <v>1701</v>
      </c>
      <c r="F378" s="1142">
        <v>45569</v>
      </c>
      <c r="G378" s="1142">
        <v>45576</v>
      </c>
      <c r="H378" s="996" t="s">
        <v>2647</v>
      </c>
      <c r="I378" s="1143">
        <v>18000</v>
      </c>
      <c r="J378" s="1381"/>
      <c r="K378" s="833"/>
    </row>
    <row r="379" spans="1:11">
      <c r="A379" s="999">
        <v>373</v>
      </c>
      <c r="B379" s="1062" t="s">
        <v>1409</v>
      </c>
      <c r="C379" s="1063" t="s">
        <v>2644</v>
      </c>
      <c r="D379" s="680" t="s">
        <v>1700</v>
      </c>
      <c r="E379" s="1064" t="s">
        <v>1701</v>
      </c>
      <c r="F379" s="1142">
        <v>45570</v>
      </c>
      <c r="G379" s="1142">
        <v>45577</v>
      </c>
      <c r="H379" s="996" t="s">
        <v>2648</v>
      </c>
      <c r="I379" s="1143">
        <v>780000</v>
      </c>
      <c r="J379" s="1381"/>
      <c r="K379" s="833"/>
    </row>
    <row r="380" spans="1:11">
      <c r="A380" s="999">
        <v>374</v>
      </c>
      <c r="B380" s="1062" t="s">
        <v>1409</v>
      </c>
      <c r="C380" s="1063" t="s">
        <v>2644</v>
      </c>
      <c r="D380" s="680" t="s">
        <v>1700</v>
      </c>
      <c r="E380" s="1064" t="s">
        <v>1701</v>
      </c>
      <c r="F380" s="1142">
        <v>45572</v>
      </c>
      <c r="G380" s="1142">
        <v>45579</v>
      </c>
      <c r="H380" s="996" t="s">
        <v>2649</v>
      </c>
      <c r="I380" s="1143">
        <v>36000</v>
      </c>
      <c r="J380" s="1381"/>
      <c r="K380" s="833"/>
    </row>
    <row r="381" spans="1:11">
      <c r="A381" s="999">
        <v>375</v>
      </c>
      <c r="B381" s="1062" t="s">
        <v>1409</v>
      </c>
      <c r="C381" s="1063" t="s">
        <v>2644</v>
      </c>
      <c r="D381" s="680" t="s">
        <v>1700</v>
      </c>
      <c r="E381" s="1064" t="s">
        <v>1701</v>
      </c>
      <c r="F381" s="1142">
        <v>45572</v>
      </c>
      <c r="G381" s="1142">
        <v>45579</v>
      </c>
      <c r="H381" s="996" t="s">
        <v>2650</v>
      </c>
      <c r="I381" s="1143">
        <v>36000</v>
      </c>
      <c r="J381" s="1381"/>
      <c r="K381" s="833"/>
    </row>
    <row r="382" spans="1:11">
      <c r="A382" s="999">
        <v>376</v>
      </c>
      <c r="B382" s="1062" t="s">
        <v>1409</v>
      </c>
      <c r="C382" s="1063" t="s">
        <v>2644</v>
      </c>
      <c r="D382" s="680" t="s">
        <v>1700</v>
      </c>
      <c r="E382" s="1064" t="s">
        <v>1701</v>
      </c>
      <c r="F382" s="1142">
        <v>45573</v>
      </c>
      <c r="G382" s="1142">
        <v>45580</v>
      </c>
      <c r="H382" s="996" t="s">
        <v>2651</v>
      </c>
      <c r="I382" s="1143">
        <v>20000</v>
      </c>
      <c r="J382" s="1381"/>
      <c r="K382" s="833"/>
    </row>
    <row r="383" spans="1:11">
      <c r="A383" s="999">
        <v>377</v>
      </c>
      <c r="B383" s="1062" t="s">
        <v>1409</v>
      </c>
      <c r="C383" s="1063" t="s">
        <v>2644</v>
      </c>
      <c r="D383" s="680" t="s">
        <v>1700</v>
      </c>
      <c r="E383" s="1064" t="s">
        <v>1701</v>
      </c>
      <c r="F383" s="1142">
        <v>45573</v>
      </c>
      <c r="G383" s="1142">
        <v>45580</v>
      </c>
      <c r="H383" s="996" t="s">
        <v>2652</v>
      </c>
      <c r="I383" s="1143">
        <v>60000</v>
      </c>
      <c r="J383" s="1381"/>
      <c r="K383" s="833"/>
    </row>
    <row r="384" spans="1:11">
      <c r="A384" s="999">
        <v>378</v>
      </c>
      <c r="B384" s="1062" t="s">
        <v>1409</v>
      </c>
      <c r="C384" s="1063" t="s">
        <v>2644</v>
      </c>
      <c r="D384" s="680" t="s">
        <v>1700</v>
      </c>
      <c r="E384" s="1064" t="s">
        <v>1701</v>
      </c>
      <c r="F384" s="1142">
        <v>45573</v>
      </c>
      <c r="G384" s="1142">
        <v>45580</v>
      </c>
      <c r="H384" s="996" t="s">
        <v>2653</v>
      </c>
      <c r="I384" s="1143">
        <v>20000</v>
      </c>
      <c r="J384" s="1381"/>
      <c r="K384" s="833"/>
    </row>
    <row r="385" spans="1:12">
      <c r="A385" s="999">
        <v>379</v>
      </c>
      <c r="B385" s="1062" t="s">
        <v>1409</v>
      </c>
      <c r="C385" s="1063" t="s">
        <v>2644</v>
      </c>
      <c r="D385" s="680" t="s">
        <v>1700</v>
      </c>
      <c r="E385" s="1064" t="s">
        <v>1701</v>
      </c>
      <c r="F385" s="1142">
        <v>45573</v>
      </c>
      <c r="G385" s="1142">
        <v>45580</v>
      </c>
      <c r="H385" s="996" t="s">
        <v>2654</v>
      </c>
      <c r="I385" s="1143">
        <v>40000</v>
      </c>
      <c r="J385" s="1381"/>
      <c r="K385" s="833"/>
    </row>
    <row r="386" spans="1:12">
      <c r="A386" s="999">
        <v>380</v>
      </c>
      <c r="B386" s="1062" t="s">
        <v>1409</v>
      </c>
      <c r="C386" s="1063" t="s">
        <v>2644</v>
      </c>
      <c r="D386" s="680" t="s">
        <v>1700</v>
      </c>
      <c r="E386" s="1064" t="s">
        <v>1701</v>
      </c>
      <c r="F386" s="1142">
        <v>45575</v>
      </c>
      <c r="G386" s="1142">
        <v>45582</v>
      </c>
      <c r="H386" s="996" t="s">
        <v>2655</v>
      </c>
      <c r="I386" s="1143">
        <v>24000</v>
      </c>
      <c r="J386" s="1381"/>
      <c r="K386" s="833"/>
    </row>
    <row r="387" spans="1:12">
      <c r="A387" s="999">
        <v>381</v>
      </c>
      <c r="B387" s="1062" t="s">
        <v>1409</v>
      </c>
      <c r="C387" s="1063" t="s">
        <v>2644</v>
      </c>
      <c r="D387" s="680" t="s">
        <v>1700</v>
      </c>
      <c r="E387" s="1064" t="s">
        <v>1701</v>
      </c>
      <c r="F387" s="1142">
        <v>45576</v>
      </c>
      <c r="G387" s="1142">
        <v>45583</v>
      </c>
      <c r="H387" s="996" t="s">
        <v>2656</v>
      </c>
      <c r="I387" s="1143">
        <v>168500</v>
      </c>
      <c r="J387" s="1381"/>
      <c r="K387" s="833"/>
    </row>
    <row r="388" spans="1:12">
      <c r="A388" s="999">
        <v>382</v>
      </c>
      <c r="B388" s="1062" t="s">
        <v>1409</v>
      </c>
      <c r="C388" s="1063" t="s">
        <v>2644</v>
      </c>
      <c r="D388" s="680" t="s">
        <v>1700</v>
      </c>
      <c r="E388" s="1064" t="s">
        <v>1701</v>
      </c>
      <c r="F388" s="1142">
        <v>45580</v>
      </c>
      <c r="G388" s="1142">
        <v>45587</v>
      </c>
      <c r="H388" s="996" t="s">
        <v>2657</v>
      </c>
      <c r="I388" s="1143">
        <v>60000</v>
      </c>
      <c r="J388" s="1381"/>
      <c r="K388" s="833"/>
    </row>
    <row r="389" spans="1:12">
      <c r="A389" s="999">
        <v>383</v>
      </c>
      <c r="B389" s="1062" t="s">
        <v>1409</v>
      </c>
      <c r="C389" s="1063" t="s">
        <v>2644</v>
      </c>
      <c r="D389" s="680" t="s">
        <v>1700</v>
      </c>
      <c r="E389" s="1064" t="s">
        <v>1701</v>
      </c>
      <c r="F389" s="1142">
        <v>45580</v>
      </c>
      <c r="G389" s="1142">
        <v>45587</v>
      </c>
      <c r="H389" s="996" t="s">
        <v>2658</v>
      </c>
      <c r="I389" s="1143">
        <v>20000</v>
      </c>
      <c r="J389" s="1381"/>
      <c r="K389" s="833"/>
    </row>
    <row r="390" spans="1:12">
      <c r="A390" s="999">
        <v>384</v>
      </c>
      <c r="B390" s="1062" t="s">
        <v>1409</v>
      </c>
      <c r="C390" s="1063" t="s">
        <v>2644</v>
      </c>
      <c r="D390" s="680" t="s">
        <v>1700</v>
      </c>
      <c r="E390" s="1064" t="s">
        <v>1701</v>
      </c>
      <c r="F390" s="1142">
        <v>45580</v>
      </c>
      <c r="G390" s="1142">
        <v>45587</v>
      </c>
      <c r="H390" s="996" t="s">
        <v>2659</v>
      </c>
      <c r="I390" s="1143">
        <v>173000</v>
      </c>
      <c r="J390" s="1381"/>
      <c r="K390" s="833"/>
    </row>
    <row r="391" spans="1:12">
      <c r="A391" s="999">
        <v>385</v>
      </c>
      <c r="B391" s="1062" t="s">
        <v>1409</v>
      </c>
      <c r="C391" s="1063" t="s">
        <v>2644</v>
      </c>
      <c r="D391" s="680" t="s">
        <v>1700</v>
      </c>
      <c r="E391" s="1064" t="s">
        <v>1701</v>
      </c>
      <c r="F391" s="1142">
        <v>45580</v>
      </c>
      <c r="G391" s="1142">
        <v>45587</v>
      </c>
      <c r="H391" s="996" t="s">
        <v>2660</v>
      </c>
      <c r="I391" s="1143">
        <v>31000</v>
      </c>
      <c r="J391" s="1381"/>
      <c r="K391" s="833"/>
    </row>
    <row r="392" spans="1:12">
      <c r="A392" s="999">
        <v>386</v>
      </c>
      <c r="B392" s="1062" t="s">
        <v>1409</v>
      </c>
      <c r="C392" s="1063" t="s">
        <v>2644</v>
      </c>
      <c r="D392" s="680" t="s">
        <v>1700</v>
      </c>
      <c r="E392" s="1064" t="s">
        <v>1701</v>
      </c>
      <c r="F392" s="1142">
        <v>45580</v>
      </c>
      <c r="G392" s="1142">
        <v>45587</v>
      </c>
      <c r="H392" s="996" t="s">
        <v>2661</v>
      </c>
      <c r="I392" s="1143">
        <v>20000</v>
      </c>
      <c r="J392" s="1381"/>
      <c r="K392" s="833"/>
    </row>
    <row r="393" spans="1:12">
      <c r="A393" s="999">
        <v>387</v>
      </c>
      <c r="B393" s="1062" t="s">
        <v>1409</v>
      </c>
      <c r="C393" s="1063" t="s">
        <v>2644</v>
      </c>
      <c r="D393" s="680" t="s">
        <v>1700</v>
      </c>
      <c r="E393" s="1064" t="s">
        <v>1701</v>
      </c>
      <c r="F393" s="1142">
        <v>45580</v>
      </c>
      <c r="G393" s="1142">
        <v>45587</v>
      </c>
      <c r="H393" s="996" t="s">
        <v>2662</v>
      </c>
      <c r="I393" s="1143">
        <v>80000</v>
      </c>
      <c r="J393" s="1381"/>
      <c r="K393" s="833"/>
    </row>
    <row r="394" spans="1:12">
      <c r="A394" s="999">
        <v>388</v>
      </c>
      <c r="B394" s="1062" t="s">
        <v>1409</v>
      </c>
      <c r="C394" s="1063" t="s">
        <v>2644</v>
      </c>
      <c r="D394" s="680" t="s">
        <v>1700</v>
      </c>
      <c r="E394" s="1064" t="s">
        <v>1701</v>
      </c>
      <c r="F394" s="1142">
        <v>45580</v>
      </c>
      <c r="G394" s="1142">
        <v>45587</v>
      </c>
      <c r="H394" s="996" t="s">
        <v>2663</v>
      </c>
      <c r="I394" s="1143">
        <v>20000</v>
      </c>
      <c r="J394" s="1381"/>
      <c r="K394" s="833"/>
    </row>
    <row r="395" spans="1:12">
      <c r="A395" s="999">
        <v>389</v>
      </c>
      <c r="B395" s="1062" t="s">
        <v>1409</v>
      </c>
      <c r="C395" s="1063" t="s">
        <v>2644</v>
      </c>
      <c r="D395" s="680" t="s">
        <v>1700</v>
      </c>
      <c r="E395" s="1064" t="s">
        <v>1701</v>
      </c>
      <c r="F395" s="1142">
        <v>45580</v>
      </c>
      <c r="G395" s="1142">
        <v>45587</v>
      </c>
      <c r="H395" s="996" t="s">
        <v>2664</v>
      </c>
      <c r="I395" s="1143">
        <v>40000</v>
      </c>
      <c r="J395" s="1381"/>
      <c r="K395" s="833"/>
    </row>
    <row r="396" spans="1:12">
      <c r="A396" s="999">
        <v>390</v>
      </c>
      <c r="B396" s="1062" t="s">
        <v>1409</v>
      </c>
      <c r="C396" s="1063" t="s">
        <v>2644</v>
      </c>
      <c r="D396" s="680" t="s">
        <v>1700</v>
      </c>
      <c r="E396" s="1064" t="s">
        <v>1701</v>
      </c>
      <c r="F396" s="1142">
        <v>45580</v>
      </c>
      <c r="G396" s="1142">
        <v>45587</v>
      </c>
      <c r="H396" s="996" t="s">
        <v>2665</v>
      </c>
      <c r="I396" s="1143">
        <v>20000</v>
      </c>
      <c r="J396" s="1381"/>
      <c r="K396" s="833"/>
    </row>
    <row r="397" spans="1:12">
      <c r="A397" s="976"/>
      <c r="E397" s="1124"/>
      <c r="H397" s="834" t="s">
        <v>1653</v>
      </c>
      <c r="I397" s="835"/>
      <c r="J397" s="1201">
        <f>SUM(J7:J396)</f>
        <v>596914882.25</v>
      </c>
      <c r="K397" s="1123"/>
      <c r="L397" s="833"/>
    </row>
    <row r="398" spans="1:12">
      <c r="A398" s="976"/>
      <c r="E398" s="1124"/>
      <c r="H398" s="838"/>
      <c r="I398" s="838"/>
      <c r="J398" s="1202"/>
      <c r="K398" s="1129"/>
    </row>
    <row r="399" spans="1:12" ht="13.5" thickBot="1">
      <c r="A399" s="976"/>
      <c r="E399" s="1124"/>
      <c r="H399" s="1382" t="s">
        <v>44</v>
      </c>
      <c r="I399" s="1382"/>
      <c r="J399" s="1208">
        <f>+'COSTOS Y GASTOS POR PAGAR B'!D434+'OBLIG FINAN'!D90+' IMPUESTOS X PAGAR Bo.'!K33+'OBLIG LAB Bo.'!D272+'OTROS PASIVOS Bo '!D25</f>
        <v>9062641308</v>
      </c>
      <c r="K399" s="1130"/>
      <c r="L399" s="981"/>
    </row>
    <row r="400" spans="1:12" ht="13.5" thickTop="1">
      <c r="A400" s="976"/>
      <c r="E400" s="1124"/>
      <c r="H400" s="838"/>
      <c r="I400" s="838"/>
      <c r="J400" s="1209"/>
    </row>
    <row r="401" spans="1:10">
      <c r="B401" s="1066"/>
      <c r="C401" s="717"/>
      <c r="E401" s="726"/>
      <c r="H401" s="838"/>
      <c r="I401" s="838"/>
      <c r="J401" s="1209"/>
    </row>
    <row r="402" spans="1:10">
      <c r="B402" s="1066"/>
      <c r="C402" s="717"/>
      <c r="E402" s="726"/>
      <c r="H402" s="838"/>
      <c r="I402" s="838"/>
      <c r="J402" s="1202"/>
    </row>
    <row r="403" spans="1:10">
      <c r="B403" s="1066"/>
      <c r="C403" s="717"/>
      <c r="E403" s="726"/>
      <c r="H403" s="838"/>
      <c r="I403" s="838"/>
      <c r="J403" s="1202"/>
    </row>
    <row r="404" spans="1:10">
      <c r="B404" s="1066"/>
      <c r="C404" s="717"/>
      <c r="E404" s="726"/>
      <c r="H404" s="838"/>
      <c r="I404" s="838"/>
      <c r="J404" s="1202"/>
    </row>
    <row r="405" spans="1:10">
      <c r="B405" s="1066"/>
      <c r="C405" s="717"/>
      <c r="E405" s="726"/>
      <c r="H405" s="838"/>
      <c r="I405" s="838"/>
      <c r="J405" s="1202"/>
    </row>
    <row r="406" spans="1:10">
      <c r="C406" s="666"/>
      <c r="E406" s="577"/>
      <c r="H406" s="838"/>
      <c r="I406" s="838"/>
      <c r="J406" s="1202"/>
    </row>
    <row r="407" spans="1:10">
      <c r="B407" s="669"/>
      <c r="C407" s="666"/>
      <c r="F407" s="836"/>
      <c r="G407" s="671"/>
      <c r="H407" s="838"/>
      <c r="I407" s="838"/>
      <c r="J407" s="1202"/>
    </row>
    <row r="408" spans="1:10" s="836" customFormat="1">
      <c r="B408" s="511" t="s">
        <v>2036</v>
      </c>
      <c r="C408" s="1009"/>
      <c r="D408" s="510" t="s">
        <v>2037</v>
      </c>
      <c r="E408" s="511"/>
      <c r="F408" s="1032"/>
      <c r="G408" s="533" t="s">
        <v>2038</v>
      </c>
      <c r="H408" s="1076"/>
      <c r="I408" s="1076"/>
      <c r="J408" s="1203"/>
    </row>
    <row r="409" spans="1:10">
      <c r="B409" s="517" t="s">
        <v>13</v>
      </c>
      <c r="C409" s="484"/>
      <c r="D409" s="976" t="s">
        <v>15</v>
      </c>
      <c r="E409" s="483"/>
      <c r="F409" s="717"/>
      <c r="G409" s="525" t="s">
        <v>14</v>
      </c>
      <c r="H409" s="838"/>
      <c r="I409" s="838"/>
      <c r="J409" s="1202"/>
    </row>
    <row r="410" spans="1:10">
      <c r="A410" s="836"/>
      <c r="B410" s="640" t="s">
        <v>943</v>
      </c>
      <c r="C410" s="977"/>
      <c r="D410" s="978" t="s">
        <v>948</v>
      </c>
      <c r="E410" s="640"/>
      <c r="F410" s="717"/>
      <c r="G410" s="535" t="s">
        <v>946</v>
      </c>
      <c r="H410" s="838"/>
      <c r="I410" s="838"/>
      <c r="J410" s="1202"/>
    </row>
    <row r="411" spans="1:10" s="836" customFormat="1">
      <c r="B411" s="483"/>
      <c r="C411" s="483"/>
      <c r="D411" s="484" t="s">
        <v>947</v>
      </c>
      <c r="E411" s="518"/>
      <c r="F411" s="717"/>
      <c r="G411" s="641" t="s">
        <v>945</v>
      </c>
      <c r="H411" s="838"/>
      <c r="I411" s="838"/>
      <c r="J411" s="1202"/>
    </row>
    <row r="412" spans="1:10" s="836" customFormat="1">
      <c r="C412" s="825"/>
      <c r="D412" s="825"/>
      <c r="E412" s="837"/>
      <c r="H412" s="838"/>
      <c r="I412" s="838"/>
      <c r="J412" s="1202"/>
    </row>
    <row r="413" spans="1:10" s="836" customFormat="1">
      <c r="A413" s="825"/>
      <c r="B413" s="825"/>
      <c r="C413" s="825"/>
      <c r="D413" s="825"/>
      <c r="E413" s="837"/>
      <c r="F413" s="825"/>
      <c r="G413" s="825"/>
      <c r="H413" s="825"/>
      <c r="I413" s="825"/>
      <c r="J413" s="1204"/>
    </row>
    <row r="414" spans="1:10" s="836" customFormat="1">
      <c r="A414" s="825"/>
      <c r="B414" s="825"/>
      <c r="C414" s="825"/>
      <c r="D414" s="825"/>
      <c r="E414" s="837"/>
      <c r="F414" s="825"/>
      <c r="G414" s="825"/>
      <c r="H414" s="834"/>
      <c r="I414" s="825"/>
      <c r="J414" s="1204"/>
    </row>
    <row r="415" spans="1:10">
      <c r="H415" s="834"/>
      <c r="J415" s="1205"/>
    </row>
    <row r="416" spans="1:10">
      <c r="H416" s="834"/>
      <c r="J416" s="1206"/>
    </row>
    <row r="417" spans="8:10">
      <c r="J417" s="1206"/>
    </row>
    <row r="418" spans="8:10">
      <c r="J418" s="1206"/>
    </row>
    <row r="421" spans="8:10">
      <c r="H421" s="836"/>
    </row>
    <row r="422" spans="8:10">
      <c r="H422" s="836"/>
    </row>
    <row r="423" spans="8:10">
      <c r="H423" s="836"/>
      <c r="I423" s="836"/>
      <c r="J423" s="1207"/>
    </row>
    <row r="424" spans="8:10">
      <c r="H424" s="836"/>
      <c r="I424" s="836"/>
      <c r="J424" s="1207"/>
    </row>
    <row r="425" spans="8:10">
      <c r="I425" s="836"/>
      <c r="J425" s="1207"/>
    </row>
    <row r="426" spans="8:10">
      <c r="I426" s="836"/>
      <c r="J426" s="1207"/>
    </row>
  </sheetData>
  <mergeCells count="31">
    <mergeCell ref="J176:J178"/>
    <mergeCell ref="J183:J197"/>
    <mergeCell ref="J363:J365"/>
    <mergeCell ref="J367:J371"/>
    <mergeCell ref="J372:J396"/>
    <mergeCell ref="J199:J213"/>
    <mergeCell ref="J214:J215"/>
    <mergeCell ref="J217:J218"/>
    <mergeCell ref="J219:J220"/>
    <mergeCell ref="J221:J361"/>
    <mergeCell ref="H399:I399"/>
    <mergeCell ref="A4:J4"/>
    <mergeCell ref="J27:J63"/>
    <mergeCell ref="J64:J78"/>
    <mergeCell ref="J80:J83"/>
    <mergeCell ref="J84:J89"/>
    <mergeCell ref="J90:J94"/>
    <mergeCell ref="J95:J113"/>
    <mergeCell ref="J114:J116"/>
    <mergeCell ref="J117:J119"/>
    <mergeCell ref="J122:J139"/>
    <mergeCell ref="J140:J143"/>
    <mergeCell ref="J144:J145"/>
    <mergeCell ref="J146:J160"/>
    <mergeCell ref="J163:J164"/>
    <mergeCell ref="J165:J174"/>
    <mergeCell ref="A1:J1"/>
    <mergeCell ref="A2:J2"/>
    <mergeCell ref="J7:J16"/>
    <mergeCell ref="J17:J24"/>
    <mergeCell ref="J25:J26"/>
  </mergeCells>
  <phoneticPr fontId="26" type="noConversion"/>
  <printOptions horizontalCentered="1"/>
  <pageMargins left="0.6" right="0" top="0.59055118110236227" bottom="0.59055118110236227" header="0.31496062992125984" footer="0.31496062992125984"/>
  <pageSetup paperSize="9" scale="61" orientation="landscape" r:id="rId1"/>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92D050"/>
  </sheetPr>
  <dimension ref="A1:J453"/>
  <sheetViews>
    <sheetView showGridLines="0" tabSelected="1" zoomScaleNormal="100" zoomScaleSheetLayoutView="90" workbookViewId="0">
      <pane ySplit="6" topLeftCell="A418" activePane="bottomLeft" state="frozen"/>
      <selection pane="bottomLeft" activeCell="M310" sqref="M310"/>
    </sheetView>
  </sheetViews>
  <sheetFormatPr baseColWidth="10" defaultColWidth="11.42578125" defaultRowHeight="12.75"/>
  <cols>
    <col min="1" max="1" width="4.28515625" style="563" customWidth="1"/>
    <col min="2" max="2" width="26.85546875" style="556" customWidth="1"/>
    <col min="3" max="3" width="15.140625" style="869" customWidth="1"/>
    <col min="4" max="4" width="38.140625" style="556" customWidth="1"/>
    <col min="5" max="5" width="8.7109375" style="484" bestFit="1" customWidth="1"/>
    <col min="6" max="6" width="15.42578125" style="484" bestFit="1" customWidth="1"/>
    <col min="7" max="7" width="17" style="556" customWidth="1"/>
    <col min="8" max="8" width="17.5703125" style="907" bestFit="1" customWidth="1"/>
    <col min="9" max="9" width="15" style="563" customWidth="1"/>
    <col min="10" max="10" width="14.85546875" style="563" customWidth="1"/>
    <col min="11" max="16384" width="11.42578125" style="730"/>
  </cols>
  <sheetData>
    <row r="1" spans="1:10">
      <c r="A1" s="839"/>
      <c r="B1" s="560"/>
      <c r="C1" s="583"/>
      <c r="D1" s="560"/>
      <c r="E1" s="483"/>
      <c r="F1" s="483"/>
      <c r="G1" s="560"/>
      <c r="H1" s="1084"/>
      <c r="I1" s="839"/>
      <c r="J1" s="839"/>
    </row>
    <row r="2" spans="1:10">
      <c r="A2" s="1272" t="str">
        <f>+'DISPONIBLE Bo'!A1:F1</f>
        <v>LA NOTA COLOMBIA SAS</v>
      </c>
      <c r="B2" s="1272"/>
      <c r="C2" s="1272"/>
      <c r="D2" s="1272"/>
      <c r="E2" s="1272"/>
      <c r="F2" s="1272"/>
      <c r="G2" s="1272"/>
      <c r="H2" s="1272"/>
      <c r="I2" s="1272"/>
      <c r="J2" s="1272"/>
    </row>
    <row r="3" spans="1:10">
      <c r="A3" s="1284" t="str">
        <f>+'DISPONIBLE Bo'!A2:F2</f>
        <v>NIT 901233167-1</v>
      </c>
      <c r="B3" s="1284"/>
      <c r="C3" s="1284"/>
      <c r="D3" s="1284"/>
      <c r="E3" s="1284"/>
      <c r="F3" s="1284"/>
      <c r="G3" s="1284"/>
      <c r="H3" s="1284"/>
      <c r="I3" s="1284"/>
      <c r="J3" s="1284"/>
    </row>
    <row r="4" spans="1:10">
      <c r="A4" s="677"/>
      <c r="B4" s="1077"/>
      <c r="C4" s="1077"/>
      <c r="D4" s="1077"/>
      <c r="E4" s="1077"/>
      <c r="F4" s="1077"/>
      <c r="G4" s="1077"/>
      <c r="H4" s="1085"/>
      <c r="I4" s="839"/>
      <c r="J4" s="694" t="str">
        <f>+'DISPONIBLE Bo'!F5</f>
        <v>Corte al 15 de Octubre de 2024</v>
      </c>
    </row>
    <row r="5" spans="1:10">
      <c r="A5" s="1398" t="s">
        <v>2295</v>
      </c>
      <c r="B5" s="1399"/>
      <c r="C5" s="1399"/>
      <c r="D5" s="1399"/>
      <c r="E5" s="1399"/>
      <c r="F5" s="1399"/>
      <c r="G5" s="1399"/>
      <c r="H5" s="1399"/>
      <c r="I5" s="1399"/>
      <c r="J5" s="1399"/>
    </row>
    <row r="6" spans="1:10" ht="25.5">
      <c r="A6" s="901" t="s">
        <v>364</v>
      </c>
      <c r="B6" s="1061" t="s">
        <v>568</v>
      </c>
      <c r="C6" s="1061" t="s">
        <v>376</v>
      </c>
      <c r="D6" s="1061" t="s">
        <v>573</v>
      </c>
      <c r="E6" s="1061" t="s">
        <v>462</v>
      </c>
      <c r="F6" s="1029" t="s">
        <v>575</v>
      </c>
      <c r="G6" s="1061" t="s">
        <v>571</v>
      </c>
      <c r="H6" s="1086" t="s">
        <v>463</v>
      </c>
      <c r="I6" s="831" t="s">
        <v>43</v>
      </c>
      <c r="J6" s="902" t="s">
        <v>585</v>
      </c>
    </row>
    <row r="7" spans="1:10">
      <c r="A7" s="1384">
        <v>1</v>
      </c>
      <c r="B7" s="1387" t="s">
        <v>1563</v>
      </c>
      <c r="C7" s="914" t="s">
        <v>1564</v>
      </c>
      <c r="D7" s="1149" t="s">
        <v>1485</v>
      </c>
      <c r="E7" s="1064" t="s">
        <v>612</v>
      </c>
      <c r="F7" s="1087">
        <v>45237</v>
      </c>
      <c r="G7" s="593">
        <v>45237</v>
      </c>
      <c r="H7" s="1150" t="s">
        <v>1565</v>
      </c>
      <c r="I7" s="914">
        <v>4760000</v>
      </c>
      <c r="J7" s="1392">
        <f>SUM(I7:I14)</f>
        <v>36633445.730000004</v>
      </c>
    </row>
    <row r="8" spans="1:10">
      <c r="A8" s="1385"/>
      <c r="B8" s="1389"/>
      <c r="C8" s="914" t="s">
        <v>1564</v>
      </c>
      <c r="D8" s="1149" t="s">
        <v>1485</v>
      </c>
      <c r="E8" s="1064" t="s">
        <v>612</v>
      </c>
      <c r="F8" s="1087">
        <v>45265</v>
      </c>
      <c r="G8" s="593">
        <v>45272</v>
      </c>
      <c r="H8" s="1150" t="s">
        <v>1566</v>
      </c>
      <c r="I8" s="914">
        <v>4864085.7300000004</v>
      </c>
      <c r="J8" s="1393"/>
    </row>
    <row r="9" spans="1:10">
      <c r="A9" s="1385"/>
      <c r="B9" s="1389"/>
      <c r="C9" s="914" t="s">
        <v>1564</v>
      </c>
      <c r="D9" s="1149" t="s">
        <v>1485</v>
      </c>
      <c r="E9" s="1064" t="s">
        <v>612</v>
      </c>
      <c r="F9" s="1087">
        <v>45303</v>
      </c>
      <c r="G9" s="593">
        <v>45310</v>
      </c>
      <c r="H9" s="1150" t="s">
        <v>1567</v>
      </c>
      <c r="I9" s="914">
        <v>5384512</v>
      </c>
      <c r="J9" s="1393"/>
    </row>
    <row r="10" spans="1:10">
      <c r="A10" s="1385"/>
      <c r="B10" s="1389"/>
      <c r="C10" s="914" t="s">
        <v>1564</v>
      </c>
      <c r="D10" s="1149" t="s">
        <v>1485</v>
      </c>
      <c r="E10" s="1064" t="s">
        <v>612</v>
      </c>
      <c r="F10" s="1087">
        <v>45330</v>
      </c>
      <c r="G10" s="593">
        <v>45337</v>
      </c>
      <c r="H10" s="1150" t="s">
        <v>1568</v>
      </c>
      <c r="I10" s="914">
        <v>5384512</v>
      </c>
      <c r="J10" s="1393"/>
    </row>
    <row r="11" spans="1:10">
      <c r="A11" s="1385"/>
      <c r="B11" s="1389"/>
      <c r="C11" s="914" t="s">
        <v>1564</v>
      </c>
      <c r="D11" s="1149" t="s">
        <v>1485</v>
      </c>
      <c r="E11" s="1064" t="s">
        <v>612</v>
      </c>
      <c r="F11" s="1087">
        <v>45359</v>
      </c>
      <c r="G11" s="593">
        <v>45366</v>
      </c>
      <c r="H11" s="1150" t="s">
        <v>1569</v>
      </c>
      <c r="I11" s="914">
        <v>5384512</v>
      </c>
      <c r="J11" s="1393"/>
    </row>
    <row r="12" spans="1:10">
      <c r="A12" s="1385"/>
      <c r="B12" s="1389"/>
      <c r="C12" s="914" t="s">
        <v>1564</v>
      </c>
      <c r="D12" s="1149" t="s">
        <v>1485</v>
      </c>
      <c r="E12" s="1064" t="s">
        <v>612</v>
      </c>
      <c r="F12" s="1087">
        <v>45386</v>
      </c>
      <c r="G12" s="593">
        <v>45393</v>
      </c>
      <c r="H12" s="1150" t="s">
        <v>1570</v>
      </c>
      <c r="I12" s="914">
        <v>5384512</v>
      </c>
      <c r="J12" s="1393"/>
    </row>
    <row r="13" spans="1:10">
      <c r="A13" s="1385"/>
      <c r="B13" s="1389"/>
      <c r="C13" s="914" t="s">
        <v>1564</v>
      </c>
      <c r="D13" s="1149" t="s">
        <v>1485</v>
      </c>
      <c r="E13" s="1064" t="s">
        <v>612</v>
      </c>
      <c r="F13" s="1087">
        <v>45418</v>
      </c>
      <c r="G13" s="593">
        <v>45425</v>
      </c>
      <c r="H13" s="1150" t="s">
        <v>1571</v>
      </c>
      <c r="I13" s="914">
        <v>5384512</v>
      </c>
      <c r="J13" s="1393"/>
    </row>
    <row r="14" spans="1:10">
      <c r="A14" s="1386"/>
      <c r="B14" s="1388"/>
      <c r="C14" s="914" t="s">
        <v>1421</v>
      </c>
      <c r="D14" s="1149" t="s">
        <v>1485</v>
      </c>
      <c r="E14" s="1064" t="s">
        <v>612</v>
      </c>
      <c r="F14" s="1087">
        <v>45385</v>
      </c>
      <c r="G14" s="593">
        <v>45385</v>
      </c>
      <c r="H14" s="1150" t="s">
        <v>1422</v>
      </c>
      <c r="I14" s="914">
        <v>86800</v>
      </c>
      <c r="J14" s="1394"/>
    </row>
    <row r="15" spans="1:10">
      <c r="A15" s="982">
        <v>2</v>
      </c>
      <c r="B15" s="1173" t="s">
        <v>1359</v>
      </c>
      <c r="C15" s="914" t="s">
        <v>1367</v>
      </c>
      <c r="D15" s="1149" t="s">
        <v>1381</v>
      </c>
      <c r="E15" s="1064" t="s">
        <v>721</v>
      </c>
      <c r="F15" s="1087">
        <v>45580</v>
      </c>
      <c r="G15" s="593">
        <v>45580</v>
      </c>
      <c r="H15" s="1152">
        <v>105174106</v>
      </c>
      <c r="I15" s="914">
        <v>4899227</v>
      </c>
      <c r="J15" s="1153">
        <f>+I15</f>
        <v>4899227</v>
      </c>
    </row>
    <row r="16" spans="1:10">
      <c r="A16" s="1384">
        <v>3</v>
      </c>
      <c r="B16" s="1387" t="s">
        <v>1493</v>
      </c>
      <c r="C16" s="914" t="s">
        <v>1494</v>
      </c>
      <c r="D16" s="1149" t="s">
        <v>1495</v>
      </c>
      <c r="E16" s="1064" t="s">
        <v>612</v>
      </c>
      <c r="F16" s="1087">
        <v>45385</v>
      </c>
      <c r="G16" s="593">
        <v>45394</v>
      </c>
      <c r="H16" s="1152">
        <v>46980874</v>
      </c>
      <c r="I16" s="914">
        <v>298400</v>
      </c>
      <c r="J16" s="1392">
        <f>SUM(I16:I44)</f>
        <v>7176420</v>
      </c>
    </row>
    <row r="17" spans="1:10">
      <c r="A17" s="1385"/>
      <c r="B17" s="1389"/>
      <c r="C17" s="914" t="s">
        <v>1494</v>
      </c>
      <c r="D17" s="1149" t="s">
        <v>1495</v>
      </c>
      <c r="E17" s="1064" t="s">
        <v>612</v>
      </c>
      <c r="F17" s="1087">
        <v>45416</v>
      </c>
      <c r="G17" s="593">
        <v>45426</v>
      </c>
      <c r="H17" s="1152">
        <v>47197328</v>
      </c>
      <c r="I17" s="914">
        <v>514030</v>
      </c>
      <c r="J17" s="1393"/>
    </row>
    <row r="18" spans="1:10">
      <c r="A18" s="1385"/>
      <c r="B18" s="1389"/>
      <c r="C18" s="914" t="s">
        <v>1494</v>
      </c>
      <c r="D18" s="1149" t="s">
        <v>1495</v>
      </c>
      <c r="E18" s="1064" t="s">
        <v>612</v>
      </c>
      <c r="F18" s="1087">
        <v>45448</v>
      </c>
      <c r="G18" s="593">
        <v>45455</v>
      </c>
      <c r="H18" s="1152">
        <v>47411481</v>
      </c>
      <c r="I18" s="914">
        <v>397140</v>
      </c>
      <c r="J18" s="1393"/>
    </row>
    <row r="19" spans="1:10">
      <c r="A19" s="1385"/>
      <c r="B19" s="1389"/>
      <c r="C19" s="914" t="s">
        <v>1494</v>
      </c>
      <c r="D19" s="1149" t="s">
        <v>1495</v>
      </c>
      <c r="E19" s="1064" t="s">
        <v>612</v>
      </c>
      <c r="F19" s="1087">
        <v>45450</v>
      </c>
      <c r="G19" s="593">
        <v>45462</v>
      </c>
      <c r="H19" s="1152">
        <v>47466734</v>
      </c>
      <c r="I19" s="914">
        <v>527930</v>
      </c>
      <c r="J19" s="1393"/>
    </row>
    <row r="20" spans="1:10">
      <c r="A20" s="1385"/>
      <c r="B20" s="1389"/>
      <c r="C20" s="914" t="s">
        <v>1494</v>
      </c>
      <c r="D20" s="1149" t="s">
        <v>1495</v>
      </c>
      <c r="E20" s="1064" t="s">
        <v>612</v>
      </c>
      <c r="F20" s="1087">
        <v>45477</v>
      </c>
      <c r="G20" s="593">
        <v>45486</v>
      </c>
      <c r="H20" s="1152">
        <v>47628834</v>
      </c>
      <c r="I20" s="914">
        <v>77500</v>
      </c>
      <c r="J20" s="1393"/>
    </row>
    <row r="21" spans="1:10">
      <c r="A21" s="1385"/>
      <c r="B21" s="1389"/>
      <c r="C21" s="914" t="s">
        <v>1494</v>
      </c>
      <c r="D21" s="1149" t="s">
        <v>1495</v>
      </c>
      <c r="E21" s="1064" t="s">
        <v>612</v>
      </c>
      <c r="F21" s="1087">
        <v>45482</v>
      </c>
      <c r="G21" s="593">
        <v>45491</v>
      </c>
      <c r="H21" s="1152">
        <v>47684212</v>
      </c>
      <c r="I21" s="914">
        <v>591620</v>
      </c>
      <c r="J21" s="1393"/>
    </row>
    <row r="22" spans="1:10">
      <c r="A22" s="1385"/>
      <c r="B22" s="1389"/>
      <c r="C22" s="914" t="s">
        <v>1494</v>
      </c>
      <c r="D22" s="1149" t="s">
        <v>1495</v>
      </c>
      <c r="E22" s="1064" t="s">
        <v>612</v>
      </c>
      <c r="F22" s="1087">
        <v>45482</v>
      </c>
      <c r="G22" s="593">
        <v>45491</v>
      </c>
      <c r="H22" s="1152">
        <v>53416077</v>
      </c>
      <c r="I22" s="914">
        <v>247070</v>
      </c>
      <c r="J22" s="1393"/>
    </row>
    <row r="23" spans="1:10">
      <c r="A23" s="1385"/>
      <c r="B23" s="1389"/>
      <c r="C23" s="914" t="s">
        <v>1494</v>
      </c>
      <c r="D23" s="1149" t="s">
        <v>1495</v>
      </c>
      <c r="E23" s="1064" t="s">
        <v>612</v>
      </c>
      <c r="F23" s="1087">
        <v>45482</v>
      </c>
      <c r="G23" s="593">
        <v>45491</v>
      </c>
      <c r="H23" s="1152">
        <v>53416080</v>
      </c>
      <c r="I23" s="914">
        <v>54690</v>
      </c>
      <c r="J23" s="1393"/>
    </row>
    <row r="24" spans="1:10">
      <c r="A24" s="1385"/>
      <c r="B24" s="1389"/>
      <c r="C24" s="914" t="s">
        <v>1494</v>
      </c>
      <c r="D24" s="1149" t="s">
        <v>1495</v>
      </c>
      <c r="E24" s="1064" t="s">
        <v>612</v>
      </c>
      <c r="F24" s="1087">
        <v>45491</v>
      </c>
      <c r="G24" s="593">
        <v>45501</v>
      </c>
      <c r="H24" s="1152">
        <v>47752200</v>
      </c>
      <c r="I24" s="914">
        <v>77540</v>
      </c>
      <c r="J24" s="1393"/>
    </row>
    <row r="25" spans="1:10">
      <c r="A25" s="1385"/>
      <c r="B25" s="1389"/>
      <c r="C25" s="914" t="s">
        <v>1494</v>
      </c>
      <c r="D25" s="1149" t="s">
        <v>1495</v>
      </c>
      <c r="E25" s="1064" t="s">
        <v>612</v>
      </c>
      <c r="F25" s="1087">
        <v>45493</v>
      </c>
      <c r="G25" s="593">
        <v>45503</v>
      </c>
      <c r="H25" s="1152">
        <v>47746013</v>
      </c>
      <c r="I25" s="914">
        <v>464070</v>
      </c>
      <c r="J25" s="1393"/>
    </row>
    <row r="26" spans="1:10">
      <c r="A26" s="1385"/>
      <c r="B26" s="1389"/>
      <c r="C26" s="914" t="s">
        <v>1494</v>
      </c>
      <c r="D26" s="1149" t="s">
        <v>1495</v>
      </c>
      <c r="E26" s="1064" t="s">
        <v>612</v>
      </c>
      <c r="F26" s="1087">
        <v>45509</v>
      </c>
      <c r="G26" s="593">
        <v>45518</v>
      </c>
      <c r="H26" s="1152">
        <v>47848583</v>
      </c>
      <c r="I26" s="914">
        <v>76080</v>
      </c>
      <c r="J26" s="1393"/>
    </row>
    <row r="27" spans="1:10">
      <c r="A27" s="1385"/>
      <c r="B27" s="1389"/>
      <c r="C27" s="914" t="s">
        <v>1494</v>
      </c>
      <c r="D27" s="1149" t="s">
        <v>1495</v>
      </c>
      <c r="E27" s="1064" t="s">
        <v>612</v>
      </c>
      <c r="F27" s="1087">
        <v>45515</v>
      </c>
      <c r="G27" s="593">
        <v>45525</v>
      </c>
      <c r="H27" s="1152">
        <v>47903649</v>
      </c>
      <c r="I27" s="914">
        <v>581620</v>
      </c>
      <c r="J27" s="1393"/>
    </row>
    <row r="28" spans="1:10">
      <c r="A28" s="1385"/>
      <c r="B28" s="1389"/>
      <c r="C28" s="914" t="s">
        <v>1494</v>
      </c>
      <c r="D28" s="1149" t="s">
        <v>1495</v>
      </c>
      <c r="E28" s="1064" t="s">
        <v>612</v>
      </c>
      <c r="F28" s="1087">
        <v>45515</v>
      </c>
      <c r="G28" s="593">
        <v>45525</v>
      </c>
      <c r="H28" s="1152">
        <v>47903918</v>
      </c>
      <c r="I28" s="914">
        <v>71970</v>
      </c>
      <c r="J28" s="1393"/>
    </row>
    <row r="29" spans="1:10">
      <c r="A29" s="1385"/>
      <c r="B29" s="1389"/>
      <c r="C29" s="914" t="s">
        <v>1494</v>
      </c>
      <c r="D29" s="1149" t="s">
        <v>1495</v>
      </c>
      <c r="E29" s="1064" t="s">
        <v>612</v>
      </c>
      <c r="F29" s="1087">
        <v>45515</v>
      </c>
      <c r="G29" s="593">
        <v>45525</v>
      </c>
      <c r="H29" s="1152">
        <v>47903955</v>
      </c>
      <c r="I29" s="914">
        <v>217920</v>
      </c>
      <c r="J29" s="1393"/>
    </row>
    <row r="30" spans="1:10">
      <c r="A30" s="1385"/>
      <c r="B30" s="1389"/>
      <c r="C30" s="914" t="s">
        <v>1494</v>
      </c>
      <c r="D30" s="1149" t="s">
        <v>1495</v>
      </c>
      <c r="E30" s="1064" t="s">
        <v>612</v>
      </c>
      <c r="F30" s="1087">
        <v>45523</v>
      </c>
      <c r="G30" s="593">
        <v>45534</v>
      </c>
      <c r="H30" s="1152">
        <v>47963975</v>
      </c>
      <c r="I30" s="914">
        <v>44630</v>
      </c>
      <c r="J30" s="1393"/>
    </row>
    <row r="31" spans="1:10">
      <c r="A31" s="1385"/>
      <c r="B31" s="1389"/>
      <c r="C31" s="914" t="s">
        <v>1494</v>
      </c>
      <c r="D31" s="1149" t="s">
        <v>1495</v>
      </c>
      <c r="E31" s="1064" t="s">
        <v>612</v>
      </c>
      <c r="F31" s="1087">
        <v>45523</v>
      </c>
      <c r="G31" s="593">
        <v>45534</v>
      </c>
      <c r="H31" s="1152">
        <v>47963978</v>
      </c>
      <c r="I31" s="914">
        <v>471560</v>
      </c>
      <c r="J31" s="1393"/>
    </row>
    <row r="32" spans="1:10">
      <c r="A32" s="1385"/>
      <c r="B32" s="1389"/>
      <c r="C32" s="914" t="s">
        <v>1494</v>
      </c>
      <c r="D32" s="1149" t="s">
        <v>1495</v>
      </c>
      <c r="E32" s="1064" t="s">
        <v>612</v>
      </c>
      <c r="F32" s="1087">
        <v>45523</v>
      </c>
      <c r="G32" s="593">
        <v>45534</v>
      </c>
      <c r="H32" s="1152">
        <v>47970240</v>
      </c>
      <c r="I32" s="914">
        <v>7350</v>
      </c>
      <c r="J32" s="1393"/>
    </row>
    <row r="33" spans="1:10">
      <c r="A33" s="1385"/>
      <c r="B33" s="1389"/>
      <c r="C33" s="914" t="s">
        <v>1494</v>
      </c>
      <c r="D33" s="1149" t="s">
        <v>1495</v>
      </c>
      <c r="E33" s="1064" t="s">
        <v>612</v>
      </c>
      <c r="F33" s="1087">
        <v>45538</v>
      </c>
      <c r="G33" s="593">
        <v>45547</v>
      </c>
      <c r="H33" s="1152">
        <v>48066283</v>
      </c>
      <c r="I33" s="914">
        <v>74970</v>
      </c>
      <c r="J33" s="1393"/>
    </row>
    <row r="34" spans="1:10">
      <c r="A34" s="1385"/>
      <c r="B34" s="1389"/>
      <c r="C34" s="914" t="s">
        <v>1494</v>
      </c>
      <c r="D34" s="1149" t="s">
        <v>1495</v>
      </c>
      <c r="E34" s="1064" t="s">
        <v>612</v>
      </c>
      <c r="F34" s="1087">
        <v>45541</v>
      </c>
      <c r="G34" s="593">
        <v>45552</v>
      </c>
      <c r="H34" s="1152">
        <v>48110159</v>
      </c>
      <c r="I34" s="914">
        <v>201380</v>
      </c>
      <c r="J34" s="1393"/>
    </row>
    <row r="35" spans="1:10">
      <c r="A35" s="1385"/>
      <c r="B35" s="1389"/>
      <c r="C35" s="914" t="s">
        <v>1494</v>
      </c>
      <c r="D35" s="1149" t="s">
        <v>1495</v>
      </c>
      <c r="E35" s="1064" t="s">
        <v>612</v>
      </c>
      <c r="F35" s="1087">
        <v>45542</v>
      </c>
      <c r="G35" s="593">
        <v>45554</v>
      </c>
      <c r="H35" s="1152">
        <v>48120935</v>
      </c>
      <c r="I35" s="914">
        <v>77890</v>
      </c>
      <c r="J35" s="1393"/>
    </row>
    <row r="36" spans="1:10">
      <c r="A36" s="1385"/>
      <c r="B36" s="1389"/>
      <c r="C36" s="914" t="s">
        <v>1494</v>
      </c>
      <c r="D36" s="1149" t="s">
        <v>1495</v>
      </c>
      <c r="E36" s="1064" t="s">
        <v>612</v>
      </c>
      <c r="F36" s="1087">
        <v>45542</v>
      </c>
      <c r="G36" s="593">
        <v>45554</v>
      </c>
      <c r="H36" s="1152">
        <v>48121852</v>
      </c>
      <c r="I36" s="914">
        <v>64900</v>
      </c>
      <c r="J36" s="1393"/>
    </row>
    <row r="37" spans="1:10">
      <c r="A37" s="1385"/>
      <c r="B37" s="1389"/>
      <c r="C37" s="914" t="s">
        <v>1494</v>
      </c>
      <c r="D37" s="1149" t="s">
        <v>1495</v>
      </c>
      <c r="E37" s="1064" t="s">
        <v>612</v>
      </c>
      <c r="F37" s="1087">
        <v>45569</v>
      </c>
      <c r="G37" s="593">
        <v>45577</v>
      </c>
      <c r="H37" s="1152">
        <v>48284736</v>
      </c>
      <c r="I37" s="914">
        <v>78770</v>
      </c>
      <c r="J37" s="1393"/>
    </row>
    <row r="38" spans="1:10">
      <c r="A38" s="1385"/>
      <c r="B38" s="1389"/>
      <c r="C38" s="914" t="s">
        <v>1494</v>
      </c>
      <c r="D38" s="1149" t="s">
        <v>1495</v>
      </c>
      <c r="E38" s="1064" t="s">
        <v>612</v>
      </c>
      <c r="F38" s="1087">
        <v>45573</v>
      </c>
      <c r="G38" s="593">
        <v>45583</v>
      </c>
      <c r="H38" s="1152">
        <v>48329235</v>
      </c>
      <c r="I38" s="914">
        <v>13460</v>
      </c>
      <c r="J38" s="1393"/>
    </row>
    <row r="39" spans="1:10">
      <c r="A39" s="1385"/>
      <c r="B39" s="1389"/>
      <c r="C39" s="914" t="s">
        <v>1494</v>
      </c>
      <c r="D39" s="1149" t="s">
        <v>1495</v>
      </c>
      <c r="E39" s="1064" t="s">
        <v>612</v>
      </c>
      <c r="F39" s="1087">
        <v>45573</v>
      </c>
      <c r="G39" s="593">
        <v>45583</v>
      </c>
      <c r="H39" s="1152">
        <v>48327429</v>
      </c>
      <c r="I39" s="914">
        <v>389000</v>
      </c>
      <c r="J39" s="1393"/>
    </row>
    <row r="40" spans="1:10">
      <c r="A40" s="1385"/>
      <c r="B40" s="1389"/>
      <c r="C40" s="914" t="s">
        <v>1494</v>
      </c>
      <c r="D40" s="1149" t="s">
        <v>1495</v>
      </c>
      <c r="E40" s="1064" t="s">
        <v>612</v>
      </c>
      <c r="F40" s="1087">
        <v>45574</v>
      </c>
      <c r="G40" s="593">
        <v>45584</v>
      </c>
      <c r="H40" s="1152">
        <v>48335623</v>
      </c>
      <c r="I40" s="914">
        <v>359430</v>
      </c>
      <c r="J40" s="1393"/>
    </row>
    <row r="41" spans="1:10">
      <c r="A41" s="1385"/>
      <c r="B41" s="1389"/>
      <c r="C41" s="914" t="s">
        <v>1494</v>
      </c>
      <c r="D41" s="1149" t="s">
        <v>1495</v>
      </c>
      <c r="E41" s="1064" t="s">
        <v>612</v>
      </c>
      <c r="F41" s="1087">
        <v>45574</v>
      </c>
      <c r="G41" s="593">
        <v>45584</v>
      </c>
      <c r="H41" s="1152">
        <v>48340407</v>
      </c>
      <c r="I41" s="914">
        <v>73990</v>
      </c>
      <c r="J41" s="1393"/>
    </row>
    <row r="42" spans="1:10">
      <c r="A42" s="1385"/>
      <c r="B42" s="1389"/>
      <c r="C42" s="914" t="s">
        <v>1494</v>
      </c>
      <c r="D42" s="1149" t="s">
        <v>1495</v>
      </c>
      <c r="E42" s="1064" t="s">
        <v>612</v>
      </c>
      <c r="F42" s="1087">
        <v>45574</v>
      </c>
      <c r="G42" s="593">
        <v>45584</v>
      </c>
      <c r="H42" s="1152">
        <v>48340614</v>
      </c>
      <c r="I42" s="914">
        <v>82740</v>
      </c>
      <c r="J42" s="1393"/>
    </row>
    <row r="43" spans="1:10">
      <c r="A43" s="1385"/>
      <c r="B43" s="1389"/>
      <c r="C43" s="914" t="s">
        <v>1494</v>
      </c>
      <c r="D43" s="1149" t="s">
        <v>1495</v>
      </c>
      <c r="E43" s="1064" t="s">
        <v>612</v>
      </c>
      <c r="F43" s="1087">
        <v>45574</v>
      </c>
      <c r="G43" s="593">
        <v>45585</v>
      </c>
      <c r="H43" s="1152">
        <v>54493384</v>
      </c>
      <c r="I43" s="914">
        <v>699920</v>
      </c>
      <c r="J43" s="1393"/>
    </row>
    <row r="44" spans="1:10">
      <c r="A44" s="1386"/>
      <c r="B44" s="1388"/>
      <c r="C44" s="914" t="s">
        <v>1494</v>
      </c>
      <c r="D44" s="1149" t="s">
        <v>1495</v>
      </c>
      <c r="E44" s="1064" t="s">
        <v>612</v>
      </c>
      <c r="F44" s="1087">
        <v>45574</v>
      </c>
      <c r="G44" s="593">
        <v>45585</v>
      </c>
      <c r="H44" s="1152">
        <v>54489042</v>
      </c>
      <c r="I44" s="914">
        <v>338850</v>
      </c>
      <c r="J44" s="1394"/>
    </row>
    <row r="45" spans="1:10">
      <c r="A45" s="1384">
        <v>4</v>
      </c>
      <c r="B45" s="1387" t="s">
        <v>1423</v>
      </c>
      <c r="C45" s="914" t="s">
        <v>1424</v>
      </c>
      <c r="D45" s="1149" t="s">
        <v>1486</v>
      </c>
      <c r="E45" s="1064" t="s">
        <v>612</v>
      </c>
      <c r="F45" s="1087">
        <v>45085</v>
      </c>
      <c r="G45" s="593">
        <v>45085</v>
      </c>
      <c r="H45" s="1152">
        <v>404</v>
      </c>
      <c r="I45" s="914">
        <v>794920</v>
      </c>
      <c r="J45" s="1392">
        <f>SUM(I45:I46)</f>
        <v>1068449</v>
      </c>
    </row>
    <row r="46" spans="1:10">
      <c r="A46" s="1386"/>
      <c r="B46" s="1388"/>
      <c r="C46" s="914" t="s">
        <v>1424</v>
      </c>
      <c r="D46" s="1149" t="s">
        <v>1486</v>
      </c>
      <c r="E46" s="1064" t="s">
        <v>612</v>
      </c>
      <c r="F46" s="1087">
        <v>45128</v>
      </c>
      <c r="G46" s="593">
        <v>45128</v>
      </c>
      <c r="H46" s="1152">
        <v>361</v>
      </c>
      <c r="I46" s="914">
        <v>273529</v>
      </c>
      <c r="J46" s="1394"/>
    </row>
    <row r="47" spans="1:10">
      <c r="A47" s="1384">
        <v>5</v>
      </c>
      <c r="B47" s="1387" t="s">
        <v>1425</v>
      </c>
      <c r="C47" s="914" t="s">
        <v>1426</v>
      </c>
      <c r="D47" s="1149" t="s">
        <v>660</v>
      </c>
      <c r="E47" s="1064" t="s">
        <v>612</v>
      </c>
      <c r="F47" s="1087">
        <v>45342</v>
      </c>
      <c r="G47" s="593">
        <v>45342</v>
      </c>
      <c r="H47" s="1150" t="s">
        <v>1427</v>
      </c>
      <c r="I47" s="914">
        <v>1660050</v>
      </c>
      <c r="J47" s="1392">
        <f>SUM(I47:I49)</f>
        <v>2070600</v>
      </c>
    </row>
    <row r="48" spans="1:10">
      <c r="A48" s="1385"/>
      <c r="B48" s="1389"/>
      <c r="C48" s="914" t="s">
        <v>1426</v>
      </c>
      <c r="D48" s="1149" t="s">
        <v>660</v>
      </c>
      <c r="E48" s="1064" t="s">
        <v>612</v>
      </c>
      <c r="F48" s="1087">
        <v>45342</v>
      </c>
      <c r="G48" s="593">
        <v>45342</v>
      </c>
      <c r="H48" s="1150" t="s">
        <v>1427</v>
      </c>
      <c r="I48" s="914">
        <v>261800</v>
      </c>
      <c r="J48" s="1393"/>
    </row>
    <row r="49" spans="1:10">
      <c r="A49" s="1386"/>
      <c r="B49" s="1388"/>
      <c r="C49" s="914" t="s">
        <v>1426</v>
      </c>
      <c r="D49" s="1149" t="s">
        <v>660</v>
      </c>
      <c r="E49" s="1064" t="s">
        <v>612</v>
      </c>
      <c r="F49" s="1087"/>
      <c r="G49" s="593"/>
      <c r="H49" s="1150"/>
      <c r="I49" s="914">
        <v>148750</v>
      </c>
      <c r="J49" s="1394"/>
    </row>
    <row r="50" spans="1:10">
      <c r="A50" s="1384">
        <v>6</v>
      </c>
      <c r="B50" s="1387" t="s">
        <v>2675</v>
      </c>
      <c r="C50" s="914" t="s">
        <v>2501</v>
      </c>
      <c r="D50" s="1149" t="s">
        <v>2512</v>
      </c>
      <c r="E50" s="1064" t="s">
        <v>721</v>
      </c>
      <c r="F50" s="1087">
        <v>45576</v>
      </c>
      <c r="G50" s="593">
        <v>45584</v>
      </c>
      <c r="H50" s="1150"/>
      <c r="I50" s="914">
        <v>6954900</v>
      </c>
      <c r="J50" s="1392">
        <f>SUM(I50:I51)</f>
        <v>11381100</v>
      </c>
    </row>
    <row r="51" spans="1:10">
      <c r="A51" s="1386"/>
      <c r="B51" s="1388"/>
      <c r="C51" s="914" t="s">
        <v>2501</v>
      </c>
      <c r="D51" s="1149" t="s">
        <v>2512</v>
      </c>
      <c r="E51" s="1064" t="s">
        <v>721</v>
      </c>
      <c r="F51" s="1087">
        <v>45580</v>
      </c>
      <c r="G51" s="593">
        <v>45588</v>
      </c>
      <c r="H51" s="1150"/>
      <c r="I51" s="914">
        <v>4426200</v>
      </c>
      <c r="J51" s="1394"/>
    </row>
    <row r="52" spans="1:10">
      <c r="A52" s="1384">
        <v>7</v>
      </c>
      <c r="B52" s="1387" t="s">
        <v>683</v>
      </c>
      <c r="C52" s="914" t="s">
        <v>684</v>
      </c>
      <c r="D52" s="1149" t="s">
        <v>1572</v>
      </c>
      <c r="E52" s="1064" t="s">
        <v>612</v>
      </c>
      <c r="F52" s="1087">
        <v>45098</v>
      </c>
      <c r="G52" s="593">
        <v>45128</v>
      </c>
      <c r="H52" s="1150" t="s">
        <v>1573</v>
      </c>
      <c r="I52" s="914">
        <v>3000000</v>
      </c>
      <c r="J52" s="1392">
        <f>SUM(I52:I60)</f>
        <v>47495325</v>
      </c>
    </row>
    <row r="53" spans="1:10">
      <c r="A53" s="1385"/>
      <c r="B53" s="1389"/>
      <c r="C53" s="914" t="s">
        <v>684</v>
      </c>
      <c r="D53" s="1149" t="s">
        <v>1572</v>
      </c>
      <c r="E53" s="1064" t="s">
        <v>612</v>
      </c>
      <c r="F53" s="1087">
        <v>45128</v>
      </c>
      <c r="G53" s="593">
        <v>45158</v>
      </c>
      <c r="H53" s="1150" t="s">
        <v>1574</v>
      </c>
      <c r="I53" s="914">
        <v>7507500</v>
      </c>
      <c r="J53" s="1393"/>
    </row>
    <row r="54" spans="1:10">
      <c r="A54" s="1385"/>
      <c r="B54" s="1389"/>
      <c r="C54" s="914" t="s">
        <v>684</v>
      </c>
      <c r="D54" s="1149" t="s">
        <v>1572</v>
      </c>
      <c r="E54" s="1064" t="s">
        <v>612</v>
      </c>
      <c r="F54" s="1087">
        <v>45177</v>
      </c>
      <c r="G54" s="593">
        <v>44934</v>
      </c>
      <c r="H54" s="1150" t="s">
        <v>1575</v>
      </c>
      <c r="I54" s="914">
        <v>5197500</v>
      </c>
      <c r="J54" s="1393"/>
    </row>
    <row r="55" spans="1:10">
      <c r="A55" s="1385"/>
      <c r="B55" s="1389"/>
      <c r="C55" s="914" t="s">
        <v>684</v>
      </c>
      <c r="D55" s="1149" t="s">
        <v>1572</v>
      </c>
      <c r="E55" s="1064" t="s">
        <v>612</v>
      </c>
      <c r="F55" s="1087">
        <v>45177</v>
      </c>
      <c r="G55" s="593">
        <v>45229</v>
      </c>
      <c r="H55" s="1150" t="s">
        <v>1576</v>
      </c>
      <c r="I55" s="914">
        <v>5197500</v>
      </c>
      <c r="J55" s="1393"/>
    </row>
    <row r="56" spans="1:10">
      <c r="A56" s="1385"/>
      <c r="B56" s="1389"/>
      <c r="C56" s="914" t="s">
        <v>684</v>
      </c>
      <c r="D56" s="1149" t="s">
        <v>1572</v>
      </c>
      <c r="E56" s="1064" t="s">
        <v>612</v>
      </c>
      <c r="F56" s="1087">
        <v>45225</v>
      </c>
      <c r="G56" s="593">
        <v>45225</v>
      </c>
      <c r="H56" s="1150" t="s">
        <v>1577</v>
      </c>
      <c r="I56" s="914">
        <v>5197500</v>
      </c>
      <c r="J56" s="1393"/>
    </row>
    <row r="57" spans="1:10">
      <c r="A57" s="1385"/>
      <c r="B57" s="1389"/>
      <c r="C57" s="914" t="s">
        <v>684</v>
      </c>
      <c r="D57" s="1149" t="s">
        <v>1572</v>
      </c>
      <c r="E57" s="1064" t="s">
        <v>612</v>
      </c>
      <c r="F57" s="1087">
        <v>45253</v>
      </c>
      <c r="G57" s="593">
        <v>45283</v>
      </c>
      <c r="H57" s="1150" t="s">
        <v>1578</v>
      </c>
      <c r="I57" s="914">
        <v>5197500</v>
      </c>
      <c r="J57" s="1393"/>
    </row>
    <row r="58" spans="1:10">
      <c r="A58" s="1385"/>
      <c r="B58" s="1389"/>
      <c r="C58" s="914" t="s">
        <v>684</v>
      </c>
      <c r="D58" s="1149" t="s">
        <v>1572</v>
      </c>
      <c r="E58" s="1064" t="s">
        <v>612</v>
      </c>
      <c r="F58" s="1087">
        <v>45279</v>
      </c>
      <c r="G58" s="593">
        <v>45309</v>
      </c>
      <c r="H58" s="1150" t="s">
        <v>1579</v>
      </c>
      <c r="I58" s="914">
        <v>5197500</v>
      </c>
      <c r="J58" s="1393"/>
    </row>
    <row r="59" spans="1:10">
      <c r="A59" s="1385"/>
      <c r="B59" s="1389"/>
      <c r="C59" s="914" t="s">
        <v>684</v>
      </c>
      <c r="D59" s="1149" t="s">
        <v>1572</v>
      </c>
      <c r="E59" s="1064" t="s">
        <v>612</v>
      </c>
      <c r="F59" s="1087">
        <v>45324</v>
      </c>
      <c r="G59" s="593">
        <v>45354</v>
      </c>
      <c r="H59" s="1150" t="s">
        <v>1580</v>
      </c>
      <c r="I59" s="914">
        <v>5167575</v>
      </c>
      <c r="J59" s="1393"/>
    </row>
    <row r="60" spans="1:10">
      <c r="A60" s="1386"/>
      <c r="B60" s="1388"/>
      <c r="C60" s="914" t="s">
        <v>684</v>
      </c>
      <c r="D60" s="1149" t="s">
        <v>1572</v>
      </c>
      <c r="E60" s="1064" t="s">
        <v>612</v>
      </c>
      <c r="F60" s="1087">
        <v>45342</v>
      </c>
      <c r="G60" s="593">
        <v>45372</v>
      </c>
      <c r="H60" s="1150" t="s">
        <v>1581</v>
      </c>
      <c r="I60" s="914">
        <v>5832750</v>
      </c>
      <c r="J60" s="1394"/>
    </row>
    <row r="61" spans="1:10">
      <c r="A61" s="1384">
        <v>8</v>
      </c>
      <c r="B61" s="1387" t="s">
        <v>1582</v>
      </c>
      <c r="C61" s="914" t="s">
        <v>1525</v>
      </c>
      <c r="D61" s="1149" t="s">
        <v>1583</v>
      </c>
      <c r="E61" s="1064" t="s">
        <v>612</v>
      </c>
      <c r="F61" s="1087">
        <v>45111</v>
      </c>
      <c r="G61" s="593">
        <v>45121</v>
      </c>
      <c r="H61" s="1150" t="s">
        <v>1584</v>
      </c>
      <c r="I61" s="914">
        <v>232029.00999999975</v>
      </c>
      <c r="J61" s="1392">
        <f>SUM(I61:I109)</f>
        <v>558490327.18000007</v>
      </c>
    </row>
    <row r="62" spans="1:10">
      <c r="A62" s="1385"/>
      <c r="B62" s="1389"/>
      <c r="C62" s="914" t="s">
        <v>1525</v>
      </c>
      <c r="D62" s="1149" t="s">
        <v>1583</v>
      </c>
      <c r="E62" s="1064" t="s">
        <v>612</v>
      </c>
      <c r="F62" s="1087">
        <v>45112</v>
      </c>
      <c r="G62" s="593">
        <v>45122</v>
      </c>
      <c r="H62" s="1150" t="s">
        <v>1585</v>
      </c>
      <c r="I62" s="914">
        <v>19997404.98</v>
      </c>
      <c r="J62" s="1393"/>
    </row>
    <row r="63" spans="1:10">
      <c r="A63" s="1385"/>
      <c r="B63" s="1389"/>
      <c r="C63" s="914" t="s">
        <v>1525</v>
      </c>
      <c r="D63" s="1149" t="s">
        <v>1583</v>
      </c>
      <c r="E63" s="1064" t="s">
        <v>612</v>
      </c>
      <c r="F63" s="1087">
        <v>45118</v>
      </c>
      <c r="G63" s="593">
        <v>45128</v>
      </c>
      <c r="H63" s="1150" t="s">
        <v>1586</v>
      </c>
      <c r="I63" s="914">
        <v>1044994.93</v>
      </c>
      <c r="J63" s="1393"/>
    </row>
    <row r="64" spans="1:10">
      <c r="A64" s="1385"/>
      <c r="B64" s="1389"/>
      <c r="C64" s="914" t="s">
        <v>1525</v>
      </c>
      <c r="D64" s="1149" t="s">
        <v>1583</v>
      </c>
      <c r="E64" s="1064" t="s">
        <v>612</v>
      </c>
      <c r="F64" s="1087">
        <v>45139</v>
      </c>
      <c r="G64" s="593">
        <v>45148</v>
      </c>
      <c r="H64" s="1150" t="s">
        <v>1587</v>
      </c>
      <c r="I64" s="914">
        <v>10234623.560000001</v>
      </c>
      <c r="J64" s="1393"/>
    </row>
    <row r="65" spans="1:10">
      <c r="A65" s="1385"/>
      <c r="B65" s="1389"/>
      <c r="C65" s="914" t="s">
        <v>1525</v>
      </c>
      <c r="D65" s="1149" t="s">
        <v>1583</v>
      </c>
      <c r="E65" s="1064" t="s">
        <v>612</v>
      </c>
      <c r="F65" s="1087">
        <v>45139</v>
      </c>
      <c r="G65" s="593">
        <v>45149</v>
      </c>
      <c r="H65" s="1150" t="s">
        <v>1588</v>
      </c>
      <c r="I65" s="914">
        <v>19997404.98</v>
      </c>
      <c r="J65" s="1393"/>
    </row>
    <row r="66" spans="1:10">
      <c r="A66" s="1385"/>
      <c r="B66" s="1389"/>
      <c r="C66" s="914" t="s">
        <v>1525</v>
      </c>
      <c r="D66" s="1149" t="s">
        <v>1583</v>
      </c>
      <c r="E66" s="1064" t="s">
        <v>612</v>
      </c>
      <c r="F66" s="1087">
        <v>45149</v>
      </c>
      <c r="G66" s="593">
        <v>45159</v>
      </c>
      <c r="H66" s="1150" t="s">
        <v>1589</v>
      </c>
      <c r="I66" s="914">
        <v>1811493.85</v>
      </c>
      <c r="J66" s="1393"/>
    </row>
    <row r="67" spans="1:10">
      <c r="A67" s="1385"/>
      <c r="B67" s="1389"/>
      <c r="C67" s="914" t="s">
        <v>1525</v>
      </c>
      <c r="D67" s="1149" t="s">
        <v>1583</v>
      </c>
      <c r="E67" s="1064" t="s">
        <v>612</v>
      </c>
      <c r="F67" s="1087">
        <v>45170</v>
      </c>
      <c r="G67" s="593">
        <v>45180</v>
      </c>
      <c r="H67" s="1150" t="s">
        <v>1590</v>
      </c>
      <c r="I67" s="914">
        <v>10234623.560000001</v>
      </c>
      <c r="J67" s="1393"/>
    </row>
    <row r="68" spans="1:10">
      <c r="A68" s="1385"/>
      <c r="B68" s="1389"/>
      <c r="C68" s="914" t="s">
        <v>1525</v>
      </c>
      <c r="D68" s="1149" t="s">
        <v>1583</v>
      </c>
      <c r="E68" s="1064" t="s">
        <v>612</v>
      </c>
      <c r="F68" s="1087">
        <v>45173</v>
      </c>
      <c r="G68" s="593">
        <v>45183</v>
      </c>
      <c r="H68" s="1150" t="s">
        <v>1591</v>
      </c>
      <c r="I68" s="914">
        <v>19997404.98</v>
      </c>
      <c r="J68" s="1393"/>
    </row>
    <row r="69" spans="1:10">
      <c r="A69" s="1385"/>
      <c r="B69" s="1389"/>
      <c r="C69" s="914" t="s">
        <v>1525</v>
      </c>
      <c r="D69" s="1149" t="s">
        <v>1583</v>
      </c>
      <c r="E69" s="1064" t="s">
        <v>612</v>
      </c>
      <c r="F69" s="1087">
        <v>45188</v>
      </c>
      <c r="G69" s="593">
        <v>45198</v>
      </c>
      <c r="H69" s="1150" t="s">
        <v>1592</v>
      </c>
      <c r="I69" s="914">
        <v>5448078.2300000014</v>
      </c>
      <c r="J69" s="1393"/>
    </row>
    <row r="70" spans="1:10">
      <c r="A70" s="1385"/>
      <c r="B70" s="1389"/>
      <c r="C70" s="914" t="s">
        <v>1525</v>
      </c>
      <c r="D70" s="1149" t="s">
        <v>1583</v>
      </c>
      <c r="E70" s="1064" t="s">
        <v>612</v>
      </c>
      <c r="F70" s="1087">
        <v>45200</v>
      </c>
      <c r="G70" s="593">
        <v>45212</v>
      </c>
      <c r="H70" s="1150" t="s">
        <v>1593</v>
      </c>
      <c r="I70" s="914">
        <v>5234623.5600000005</v>
      </c>
      <c r="J70" s="1393"/>
    </row>
    <row r="71" spans="1:10">
      <c r="A71" s="1385"/>
      <c r="B71" s="1389"/>
      <c r="C71" s="914" t="s">
        <v>1525</v>
      </c>
      <c r="D71" s="1149" t="s">
        <v>1583</v>
      </c>
      <c r="E71" s="1064" t="s">
        <v>612</v>
      </c>
      <c r="F71" s="1087">
        <v>45231</v>
      </c>
      <c r="G71" s="593">
        <v>45241</v>
      </c>
      <c r="H71" s="1150" t="s">
        <v>1594</v>
      </c>
      <c r="I71" s="914">
        <v>10234623.560000001</v>
      </c>
      <c r="J71" s="1393"/>
    </row>
    <row r="72" spans="1:10">
      <c r="A72" s="1385"/>
      <c r="B72" s="1389"/>
      <c r="C72" s="914" t="s">
        <v>1525</v>
      </c>
      <c r="D72" s="1149" t="s">
        <v>1583</v>
      </c>
      <c r="E72" s="1064" t="s">
        <v>612</v>
      </c>
      <c r="F72" s="1087">
        <v>45237</v>
      </c>
      <c r="G72" s="593">
        <v>45247</v>
      </c>
      <c r="H72" s="1150" t="s">
        <v>1595</v>
      </c>
      <c r="I72" s="914">
        <v>19997404.98</v>
      </c>
      <c r="J72" s="1393"/>
    </row>
    <row r="73" spans="1:10">
      <c r="A73" s="1385"/>
      <c r="B73" s="1389"/>
      <c r="C73" s="914" t="s">
        <v>1525</v>
      </c>
      <c r="D73" s="1149" t="s">
        <v>1583</v>
      </c>
      <c r="E73" s="1064" t="s">
        <v>612</v>
      </c>
      <c r="F73" s="1087">
        <v>45245</v>
      </c>
      <c r="G73" s="593">
        <v>45255</v>
      </c>
      <c r="H73" s="1150" t="s">
        <v>1596</v>
      </c>
      <c r="I73" s="914">
        <v>12411639.000000004</v>
      </c>
      <c r="J73" s="1393"/>
    </row>
    <row r="74" spans="1:10">
      <c r="A74" s="1385"/>
      <c r="B74" s="1389"/>
      <c r="C74" s="914" t="s">
        <v>1525</v>
      </c>
      <c r="D74" s="1149" t="s">
        <v>1583</v>
      </c>
      <c r="E74" s="1064" t="s">
        <v>612</v>
      </c>
      <c r="F74" s="1087">
        <v>45261</v>
      </c>
      <c r="G74" s="593">
        <v>45271</v>
      </c>
      <c r="H74" s="1150" t="s">
        <v>1597</v>
      </c>
      <c r="I74" s="914">
        <v>10234624</v>
      </c>
      <c r="J74" s="1393"/>
    </row>
    <row r="75" spans="1:10">
      <c r="A75" s="1385"/>
      <c r="B75" s="1389"/>
      <c r="C75" s="914" t="s">
        <v>1525</v>
      </c>
      <c r="D75" s="1149" t="s">
        <v>1583</v>
      </c>
      <c r="E75" s="1064" t="s">
        <v>612</v>
      </c>
      <c r="F75" s="1087">
        <v>45264</v>
      </c>
      <c r="G75" s="593">
        <v>45274</v>
      </c>
      <c r="H75" s="1150" t="s">
        <v>1598</v>
      </c>
      <c r="I75" s="914">
        <v>11540081</v>
      </c>
      <c r="J75" s="1393"/>
    </row>
    <row r="76" spans="1:10">
      <c r="A76" s="1385"/>
      <c r="B76" s="1389"/>
      <c r="C76" s="914" t="s">
        <v>1525</v>
      </c>
      <c r="D76" s="1149" t="s">
        <v>1583</v>
      </c>
      <c r="E76" s="1064" t="s">
        <v>612</v>
      </c>
      <c r="F76" s="1087">
        <v>45264</v>
      </c>
      <c r="G76" s="593">
        <v>45274</v>
      </c>
      <c r="H76" s="1150" t="s">
        <v>1599</v>
      </c>
      <c r="I76" s="914">
        <v>19997405</v>
      </c>
      <c r="J76" s="1393"/>
    </row>
    <row r="77" spans="1:10">
      <c r="A77" s="1385"/>
      <c r="B77" s="1389"/>
      <c r="C77" s="914" t="s">
        <v>1525</v>
      </c>
      <c r="D77" s="1149" t="s">
        <v>1583</v>
      </c>
      <c r="E77" s="1064" t="s">
        <v>612</v>
      </c>
      <c r="F77" s="1087">
        <v>45274</v>
      </c>
      <c r="G77" s="593">
        <v>45284</v>
      </c>
      <c r="H77" s="1150" t="s">
        <v>1600</v>
      </c>
      <c r="I77" s="914">
        <v>5177279</v>
      </c>
      <c r="J77" s="1393"/>
    </row>
    <row r="78" spans="1:10">
      <c r="A78" s="1385"/>
      <c r="B78" s="1389"/>
      <c r="C78" s="914" t="s">
        <v>1525</v>
      </c>
      <c r="D78" s="1149" t="s">
        <v>1583</v>
      </c>
      <c r="E78" s="1064" t="s">
        <v>612</v>
      </c>
      <c r="F78" s="1087">
        <v>45279</v>
      </c>
      <c r="G78" s="593">
        <v>45289</v>
      </c>
      <c r="H78" s="1150" t="s">
        <v>1601</v>
      </c>
      <c r="I78" s="914">
        <v>17079943</v>
      </c>
      <c r="J78" s="1393"/>
    </row>
    <row r="79" spans="1:10">
      <c r="A79" s="1385"/>
      <c r="B79" s="1389"/>
      <c r="C79" s="914" t="s">
        <v>1525</v>
      </c>
      <c r="D79" s="1149" t="s">
        <v>1583</v>
      </c>
      <c r="E79" s="1064" t="s">
        <v>612</v>
      </c>
      <c r="F79" s="1087">
        <v>45294</v>
      </c>
      <c r="G79" s="593">
        <v>45304</v>
      </c>
      <c r="H79" s="1150" t="s">
        <v>1602</v>
      </c>
      <c r="I79" s="914">
        <v>3685404</v>
      </c>
      <c r="J79" s="1393"/>
    </row>
    <row r="80" spans="1:10">
      <c r="A80" s="1385"/>
      <c r="B80" s="1389"/>
      <c r="C80" s="914" t="s">
        <v>1525</v>
      </c>
      <c r="D80" s="1149" t="s">
        <v>1583</v>
      </c>
      <c r="E80" s="1064" t="s">
        <v>612</v>
      </c>
      <c r="F80" s="1087">
        <v>45295</v>
      </c>
      <c r="G80" s="593">
        <v>45305</v>
      </c>
      <c r="H80" s="1150" t="s">
        <v>1603</v>
      </c>
      <c r="I80" s="914">
        <v>11641202</v>
      </c>
      <c r="J80" s="1393"/>
    </row>
    <row r="81" spans="1:10">
      <c r="A81" s="1385"/>
      <c r="B81" s="1389"/>
      <c r="C81" s="914" t="s">
        <v>1525</v>
      </c>
      <c r="D81" s="1149" t="s">
        <v>1583</v>
      </c>
      <c r="E81" s="1064" t="s">
        <v>612</v>
      </c>
      <c r="F81" s="1087">
        <v>45308</v>
      </c>
      <c r="G81" s="593">
        <v>45318</v>
      </c>
      <c r="H81" s="1150" t="s">
        <v>1604</v>
      </c>
      <c r="I81" s="914">
        <v>12144547</v>
      </c>
      <c r="J81" s="1393"/>
    </row>
    <row r="82" spans="1:10">
      <c r="A82" s="1385"/>
      <c r="B82" s="1389"/>
      <c r="C82" s="914" t="s">
        <v>1525</v>
      </c>
      <c r="D82" s="1149" t="s">
        <v>1583</v>
      </c>
      <c r="E82" s="1064" t="s">
        <v>612</v>
      </c>
      <c r="F82" s="1087">
        <v>45310</v>
      </c>
      <c r="G82" s="593">
        <v>45320</v>
      </c>
      <c r="H82" s="1150" t="s">
        <v>1605</v>
      </c>
      <c r="I82" s="914">
        <v>22216637.000000007</v>
      </c>
      <c r="J82" s="1393"/>
    </row>
    <row r="83" spans="1:10">
      <c r="A83" s="1385"/>
      <c r="B83" s="1389"/>
      <c r="C83" s="914" t="s">
        <v>1525</v>
      </c>
      <c r="D83" s="1149" t="s">
        <v>1583</v>
      </c>
      <c r="E83" s="1064" t="s">
        <v>612</v>
      </c>
      <c r="F83" s="1087">
        <v>45310</v>
      </c>
      <c r="G83" s="593">
        <v>45320</v>
      </c>
      <c r="H83" s="1150" t="s">
        <v>1606</v>
      </c>
      <c r="I83" s="914">
        <v>23081311</v>
      </c>
      <c r="J83" s="1393"/>
    </row>
    <row r="84" spans="1:10">
      <c r="A84" s="1385"/>
      <c r="B84" s="1389"/>
      <c r="C84" s="914" t="s">
        <v>1525</v>
      </c>
      <c r="D84" s="1149" t="s">
        <v>1583</v>
      </c>
      <c r="E84" s="1064" t="s">
        <v>612</v>
      </c>
      <c r="F84" s="1087">
        <v>45310</v>
      </c>
      <c r="G84" s="593">
        <v>45320</v>
      </c>
      <c r="H84" s="1150" t="s">
        <v>1607</v>
      </c>
      <c r="I84" s="914">
        <v>12624966</v>
      </c>
      <c r="J84" s="1393"/>
    </row>
    <row r="85" spans="1:10">
      <c r="A85" s="1385"/>
      <c r="B85" s="1389"/>
      <c r="C85" s="914" t="s">
        <v>1525</v>
      </c>
      <c r="D85" s="1149" t="s">
        <v>1583</v>
      </c>
      <c r="E85" s="1064" t="s">
        <v>612</v>
      </c>
      <c r="F85" s="1087">
        <v>45323</v>
      </c>
      <c r="G85" s="593">
        <v>45333</v>
      </c>
      <c r="H85" s="1150" t="s">
        <v>1608</v>
      </c>
      <c r="I85" s="914">
        <v>3687709</v>
      </c>
      <c r="J85" s="1393"/>
    </row>
    <row r="86" spans="1:10">
      <c r="A86" s="1385"/>
      <c r="B86" s="1389"/>
      <c r="C86" s="914" t="s">
        <v>1525</v>
      </c>
      <c r="D86" s="1149" t="s">
        <v>1583</v>
      </c>
      <c r="E86" s="1064" t="s">
        <v>612</v>
      </c>
      <c r="F86" s="1087">
        <v>45323</v>
      </c>
      <c r="G86" s="593">
        <v>45333</v>
      </c>
      <c r="H86" s="1150" t="s">
        <v>1609</v>
      </c>
      <c r="I86" s="914">
        <v>12624966</v>
      </c>
      <c r="J86" s="1393"/>
    </row>
    <row r="87" spans="1:10">
      <c r="A87" s="1385"/>
      <c r="B87" s="1389"/>
      <c r="C87" s="914" t="s">
        <v>1525</v>
      </c>
      <c r="D87" s="1149" t="s">
        <v>1583</v>
      </c>
      <c r="E87" s="1064" t="s">
        <v>612</v>
      </c>
      <c r="F87" s="1087">
        <v>45325</v>
      </c>
      <c r="G87" s="593">
        <v>45335</v>
      </c>
      <c r="H87" s="1150" t="s">
        <v>1610</v>
      </c>
      <c r="I87" s="914">
        <v>11641202</v>
      </c>
      <c r="J87" s="1393"/>
    </row>
    <row r="88" spans="1:10">
      <c r="A88" s="1385"/>
      <c r="B88" s="1389"/>
      <c r="C88" s="914" t="s">
        <v>1525</v>
      </c>
      <c r="D88" s="1149" t="s">
        <v>1583</v>
      </c>
      <c r="E88" s="1064" t="s">
        <v>612</v>
      </c>
      <c r="F88" s="1087">
        <v>45325</v>
      </c>
      <c r="G88" s="593">
        <v>45335</v>
      </c>
      <c r="H88" s="1150" t="s">
        <v>1611</v>
      </c>
      <c r="I88" s="914">
        <v>23081311</v>
      </c>
      <c r="J88" s="1393"/>
    </row>
    <row r="89" spans="1:10">
      <c r="A89" s="1385"/>
      <c r="B89" s="1389"/>
      <c r="C89" s="914" t="s">
        <v>1525</v>
      </c>
      <c r="D89" s="1149" t="s">
        <v>1583</v>
      </c>
      <c r="E89" s="1064" t="s">
        <v>612</v>
      </c>
      <c r="F89" s="1087">
        <v>45336</v>
      </c>
      <c r="G89" s="593">
        <v>45346</v>
      </c>
      <c r="H89" s="1150" t="s">
        <v>1612</v>
      </c>
      <c r="I89" s="914">
        <v>3065708</v>
      </c>
      <c r="J89" s="1393"/>
    </row>
    <row r="90" spans="1:10">
      <c r="A90" s="1385"/>
      <c r="B90" s="1389"/>
      <c r="C90" s="914" t="s">
        <v>1525</v>
      </c>
      <c r="D90" s="1149" t="s">
        <v>1583</v>
      </c>
      <c r="E90" s="1064" t="s">
        <v>612</v>
      </c>
      <c r="F90" s="1087">
        <v>45352</v>
      </c>
      <c r="G90" s="593">
        <v>45362</v>
      </c>
      <c r="H90" s="1150" t="s">
        <v>1613</v>
      </c>
      <c r="I90" s="914">
        <v>3687709</v>
      </c>
      <c r="J90" s="1393"/>
    </row>
    <row r="91" spans="1:10">
      <c r="A91" s="1385"/>
      <c r="B91" s="1389"/>
      <c r="C91" s="914" t="s">
        <v>1525</v>
      </c>
      <c r="D91" s="1149" t="s">
        <v>1583</v>
      </c>
      <c r="E91" s="1064" t="s">
        <v>612</v>
      </c>
      <c r="F91" s="1087">
        <v>45352</v>
      </c>
      <c r="G91" s="593">
        <v>45362</v>
      </c>
      <c r="H91" s="1150" t="s">
        <v>1614</v>
      </c>
      <c r="I91" s="914">
        <v>11641202</v>
      </c>
      <c r="J91" s="1393"/>
    </row>
    <row r="92" spans="1:10">
      <c r="A92" s="1385"/>
      <c r="B92" s="1389"/>
      <c r="C92" s="914" t="s">
        <v>1525</v>
      </c>
      <c r="D92" s="1149" t="s">
        <v>1583</v>
      </c>
      <c r="E92" s="1064" t="s">
        <v>612</v>
      </c>
      <c r="F92" s="1087">
        <v>45352</v>
      </c>
      <c r="G92" s="593">
        <v>45362</v>
      </c>
      <c r="H92" s="1150" t="s">
        <v>1615</v>
      </c>
      <c r="I92" s="914">
        <v>12624966</v>
      </c>
      <c r="J92" s="1393"/>
    </row>
    <row r="93" spans="1:10">
      <c r="A93" s="1385"/>
      <c r="B93" s="1389"/>
      <c r="C93" s="914" t="s">
        <v>1525</v>
      </c>
      <c r="D93" s="1149" t="s">
        <v>1583</v>
      </c>
      <c r="E93" s="1064" t="s">
        <v>612</v>
      </c>
      <c r="F93" s="1087">
        <v>45352</v>
      </c>
      <c r="G93" s="593">
        <v>45362</v>
      </c>
      <c r="H93" s="1150" t="s">
        <v>1616</v>
      </c>
      <c r="I93" s="914">
        <v>23081311</v>
      </c>
      <c r="J93" s="1393"/>
    </row>
    <row r="94" spans="1:10">
      <c r="A94" s="1385"/>
      <c r="B94" s="1389"/>
      <c r="C94" s="914" t="s">
        <v>1525</v>
      </c>
      <c r="D94" s="1149" t="s">
        <v>1583</v>
      </c>
      <c r="E94" s="1064" t="s">
        <v>612</v>
      </c>
      <c r="F94" s="1087">
        <v>45363</v>
      </c>
      <c r="G94" s="593">
        <v>45373</v>
      </c>
      <c r="H94" s="1150" t="s">
        <v>1617</v>
      </c>
      <c r="I94" s="914">
        <v>403492</v>
      </c>
      <c r="J94" s="1393"/>
    </row>
    <row r="95" spans="1:10">
      <c r="A95" s="1385"/>
      <c r="B95" s="1389"/>
      <c r="C95" s="914" t="s">
        <v>1525</v>
      </c>
      <c r="D95" s="1149" t="s">
        <v>1583</v>
      </c>
      <c r="E95" s="1064" t="s">
        <v>612</v>
      </c>
      <c r="F95" s="1087">
        <v>45383</v>
      </c>
      <c r="G95" s="593">
        <v>45393</v>
      </c>
      <c r="H95" s="1150" t="s">
        <v>1618</v>
      </c>
      <c r="I95" s="914">
        <v>3687709</v>
      </c>
      <c r="J95" s="1393"/>
    </row>
    <row r="96" spans="1:10">
      <c r="A96" s="1385"/>
      <c r="B96" s="1389"/>
      <c r="C96" s="914" t="s">
        <v>1525</v>
      </c>
      <c r="D96" s="1149" t="s">
        <v>1583</v>
      </c>
      <c r="E96" s="1064" t="s">
        <v>612</v>
      </c>
      <c r="F96" s="1087">
        <v>45383</v>
      </c>
      <c r="G96" s="593">
        <v>45393</v>
      </c>
      <c r="H96" s="1150" t="s">
        <v>1619</v>
      </c>
      <c r="I96" s="914">
        <v>11641202</v>
      </c>
      <c r="J96" s="1393"/>
    </row>
    <row r="97" spans="1:10">
      <c r="A97" s="1385"/>
      <c r="B97" s="1389"/>
      <c r="C97" s="914" t="s">
        <v>1525</v>
      </c>
      <c r="D97" s="1149" t="s">
        <v>1583</v>
      </c>
      <c r="E97" s="1064" t="s">
        <v>612</v>
      </c>
      <c r="F97" s="1087">
        <v>45383</v>
      </c>
      <c r="G97" s="593">
        <v>45393</v>
      </c>
      <c r="H97" s="1150" t="s">
        <v>1620</v>
      </c>
      <c r="I97" s="914">
        <v>12624966</v>
      </c>
      <c r="J97" s="1393"/>
    </row>
    <row r="98" spans="1:10">
      <c r="A98" s="1385"/>
      <c r="B98" s="1389"/>
      <c r="C98" s="914" t="s">
        <v>1525</v>
      </c>
      <c r="D98" s="1149" t="s">
        <v>1583</v>
      </c>
      <c r="E98" s="1064" t="s">
        <v>612</v>
      </c>
      <c r="F98" s="1087">
        <v>45383</v>
      </c>
      <c r="G98" s="593">
        <v>45393</v>
      </c>
      <c r="H98" s="1150" t="s">
        <v>1621</v>
      </c>
      <c r="I98" s="914">
        <v>23081311</v>
      </c>
      <c r="J98" s="1393"/>
    </row>
    <row r="99" spans="1:10">
      <c r="A99" s="1385"/>
      <c r="B99" s="1389"/>
      <c r="C99" s="914" t="s">
        <v>1525</v>
      </c>
      <c r="D99" s="1149" t="s">
        <v>1583</v>
      </c>
      <c r="E99" s="1064" t="s">
        <v>612</v>
      </c>
      <c r="F99" s="1087">
        <v>45393</v>
      </c>
      <c r="G99" s="593">
        <v>45403</v>
      </c>
      <c r="H99" s="1150" t="s">
        <v>1622</v>
      </c>
      <c r="I99" s="914">
        <v>6417350</v>
      </c>
      <c r="J99" s="1393"/>
    </row>
    <row r="100" spans="1:10">
      <c r="A100" s="1385"/>
      <c r="B100" s="1389"/>
      <c r="C100" s="914" t="s">
        <v>1525</v>
      </c>
      <c r="D100" s="1149" t="s">
        <v>1583</v>
      </c>
      <c r="E100" s="1064" t="s">
        <v>612</v>
      </c>
      <c r="F100" s="1087">
        <v>45414</v>
      </c>
      <c r="G100" s="593">
        <v>45424</v>
      </c>
      <c r="H100" s="1150" t="s">
        <v>1623</v>
      </c>
      <c r="I100" s="914">
        <v>3687709</v>
      </c>
      <c r="J100" s="1393"/>
    </row>
    <row r="101" spans="1:10">
      <c r="A101" s="1385"/>
      <c r="B101" s="1389"/>
      <c r="C101" s="914" t="s">
        <v>1525</v>
      </c>
      <c r="D101" s="1149" t="s">
        <v>1583</v>
      </c>
      <c r="E101" s="1064" t="s">
        <v>612</v>
      </c>
      <c r="F101" s="1087">
        <v>45414</v>
      </c>
      <c r="G101" s="593">
        <v>45424</v>
      </c>
      <c r="H101" s="1150" t="s">
        <v>1624</v>
      </c>
      <c r="I101" s="914">
        <v>11641202</v>
      </c>
      <c r="J101" s="1393"/>
    </row>
    <row r="102" spans="1:10">
      <c r="A102" s="1385"/>
      <c r="B102" s="1389"/>
      <c r="C102" s="914" t="s">
        <v>1525</v>
      </c>
      <c r="D102" s="1149" t="s">
        <v>1583</v>
      </c>
      <c r="E102" s="1064" t="s">
        <v>612</v>
      </c>
      <c r="F102" s="1087">
        <v>45414</v>
      </c>
      <c r="G102" s="593">
        <v>45424</v>
      </c>
      <c r="H102" s="1150" t="s">
        <v>1625</v>
      </c>
      <c r="I102" s="914">
        <v>12624966</v>
      </c>
      <c r="J102" s="1393"/>
    </row>
    <row r="103" spans="1:10">
      <c r="A103" s="1385"/>
      <c r="B103" s="1389"/>
      <c r="C103" s="914" t="s">
        <v>1525</v>
      </c>
      <c r="D103" s="1149" t="s">
        <v>1583</v>
      </c>
      <c r="E103" s="1064" t="s">
        <v>612</v>
      </c>
      <c r="F103" s="1087">
        <v>45414</v>
      </c>
      <c r="G103" s="593">
        <v>45424</v>
      </c>
      <c r="H103" s="1150" t="s">
        <v>1626</v>
      </c>
      <c r="I103" s="914">
        <v>21231801.989999998</v>
      </c>
      <c r="J103" s="1393"/>
    </row>
    <row r="104" spans="1:10">
      <c r="A104" s="1385"/>
      <c r="B104" s="1389"/>
      <c r="C104" s="914" t="s">
        <v>1525</v>
      </c>
      <c r="D104" s="1149" t="s">
        <v>1583</v>
      </c>
      <c r="E104" s="1064" t="s">
        <v>612</v>
      </c>
      <c r="F104" s="1087">
        <v>45118</v>
      </c>
      <c r="G104" s="593">
        <v>45128</v>
      </c>
      <c r="H104" s="1150" t="s">
        <v>1526</v>
      </c>
      <c r="I104" s="914">
        <v>1044994.93</v>
      </c>
      <c r="J104" s="1393"/>
    </row>
    <row r="105" spans="1:10">
      <c r="A105" s="1385"/>
      <c r="B105" s="1389"/>
      <c r="C105" s="914" t="s">
        <v>1525</v>
      </c>
      <c r="D105" s="1149" t="s">
        <v>1583</v>
      </c>
      <c r="E105" s="1064" t="s">
        <v>612</v>
      </c>
      <c r="F105" s="1087">
        <v>45149</v>
      </c>
      <c r="G105" s="593">
        <v>45159</v>
      </c>
      <c r="H105" s="1150" t="s">
        <v>1527</v>
      </c>
      <c r="I105" s="914">
        <v>1811493.85</v>
      </c>
      <c r="J105" s="1393"/>
    </row>
    <row r="106" spans="1:10">
      <c r="A106" s="1385"/>
      <c r="B106" s="1389"/>
      <c r="C106" s="914" t="s">
        <v>1525</v>
      </c>
      <c r="D106" s="1149" t="s">
        <v>1583</v>
      </c>
      <c r="E106" s="1064" t="s">
        <v>612</v>
      </c>
      <c r="F106" s="1087">
        <v>45188</v>
      </c>
      <c r="G106" s="593">
        <v>45198</v>
      </c>
      <c r="H106" s="1150" t="s">
        <v>1528</v>
      </c>
      <c r="I106" s="914">
        <v>5448078.2300000004</v>
      </c>
      <c r="J106" s="1393"/>
    </row>
    <row r="107" spans="1:10">
      <c r="A107" s="1385"/>
      <c r="B107" s="1389"/>
      <c r="C107" s="914" t="s">
        <v>1525</v>
      </c>
      <c r="D107" s="1149" t="s">
        <v>1583</v>
      </c>
      <c r="E107" s="1064" t="s">
        <v>612</v>
      </c>
      <c r="F107" s="1087">
        <v>45245</v>
      </c>
      <c r="G107" s="593">
        <v>45255</v>
      </c>
      <c r="H107" s="1150" t="s">
        <v>1529</v>
      </c>
      <c r="I107" s="914">
        <v>12411639</v>
      </c>
      <c r="J107" s="1393"/>
    </row>
    <row r="108" spans="1:10">
      <c r="A108" s="1385"/>
      <c r="B108" s="1389"/>
      <c r="C108" s="914" t="s">
        <v>1525</v>
      </c>
      <c r="D108" s="1149" t="s">
        <v>1583</v>
      </c>
      <c r="E108" s="1064" t="s">
        <v>612</v>
      </c>
      <c r="F108" s="1087">
        <v>45279</v>
      </c>
      <c r="G108" s="593">
        <v>45289</v>
      </c>
      <c r="H108" s="1150" t="s">
        <v>1530</v>
      </c>
      <c r="I108" s="914">
        <v>17079943</v>
      </c>
      <c r="J108" s="1393"/>
    </row>
    <row r="109" spans="1:10">
      <c r="A109" s="1386"/>
      <c r="B109" s="1388"/>
      <c r="C109" s="914" t="s">
        <v>1525</v>
      </c>
      <c r="D109" s="1149" t="s">
        <v>1583</v>
      </c>
      <c r="E109" s="1064" t="s">
        <v>612</v>
      </c>
      <c r="F109" s="1087">
        <v>45310</v>
      </c>
      <c r="G109" s="593">
        <v>45320</v>
      </c>
      <c r="H109" s="1150" t="s">
        <v>1531</v>
      </c>
      <c r="I109" s="914">
        <v>22216637</v>
      </c>
      <c r="J109" s="1394"/>
    </row>
    <row r="110" spans="1:10">
      <c r="A110" s="1384">
        <v>9</v>
      </c>
      <c r="B110" s="1387" t="s">
        <v>1496</v>
      </c>
      <c r="C110" s="914" t="s">
        <v>696</v>
      </c>
      <c r="D110" s="1149" t="s">
        <v>1497</v>
      </c>
      <c r="E110" s="1064" t="s">
        <v>612</v>
      </c>
      <c r="F110" s="1087">
        <v>45108</v>
      </c>
      <c r="G110" s="593">
        <v>45120</v>
      </c>
      <c r="H110" s="1152">
        <v>1067112169</v>
      </c>
      <c r="I110" s="914">
        <v>179040</v>
      </c>
      <c r="J110" s="1392">
        <f>SUM(I110:I162)</f>
        <v>415027443</v>
      </c>
    </row>
    <row r="111" spans="1:10">
      <c r="A111" s="1385"/>
      <c r="B111" s="1389"/>
      <c r="C111" s="914" t="s">
        <v>696</v>
      </c>
      <c r="D111" s="1149" t="s">
        <v>1497</v>
      </c>
      <c r="E111" s="1064" t="s">
        <v>612</v>
      </c>
      <c r="F111" s="1087">
        <v>45170</v>
      </c>
      <c r="G111" s="593">
        <v>45170</v>
      </c>
      <c r="H111" s="1152">
        <v>1068426561</v>
      </c>
      <c r="I111" s="914">
        <v>66980</v>
      </c>
      <c r="J111" s="1393"/>
    </row>
    <row r="112" spans="1:10">
      <c r="A112" s="1385"/>
      <c r="B112" s="1389"/>
      <c r="C112" s="914" t="s">
        <v>696</v>
      </c>
      <c r="D112" s="1149" t="s">
        <v>1497</v>
      </c>
      <c r="E112" s="1064" t="s">
        <v>612</v>
      </c>
      <c r="F112" s="1087">
        <v>45194</v>
      </c>
      <c r="G112" s="593">
        <v>45194</v>
      </c>
      <c r="H112" s="1152">
        <v>1069100498</v>
      </c>
      <c r="I112" s="914">
        <v>57600</v>
      </c>
      <c r="J112" s="1393"/>
    </row>
    <row r="113" spans="1:10">
      <c r="A113" s="1385"/>
      <c r="B113" s="1389"/>
      <c r="C113" s="914" t="s">
        <v>696</v>
      </c>
      <c r="D113" s="1149" t="s">
        <v>1497</v>
      </c>
      <c r="E113" s="1064" t="s">
        <v>612</v>
      </c>
      <c r="F113" s="1087">
        <v>45225</v>
      </c>
      <c r="G113" s="593">
        <v>45225</v>
      </c>
      <c r="H113" s="1152">
        <v>1069801127</v>
      </c>
      <c r="I113" s="914">
        <v>60120</v>
      </c>
      <c r="J113" s="1393"/>
    </row>
    <row r="114" spans="1:10">
      <c r="A114" s="1385"/>
      <c r="B114" s="1389"/>
      <c r="C114" s="914" t="s">
        <v>696</v>
      </c>
      <c r="D114" s="1149" t="s">
        <v>1497</v>
      </c>
      <c r="E114" s="1064" t="s">
        <v>612</v>
      </c>
      <c r="F114" s="1087">
        <v>45257</v>
      </c>
      <c r="G114" s="593">
        <v>45257</v>
      </c>
      <c r="H114" s="1152">
        <v>1070477491</v>
      </c>
      <c r="I114" s="914">
        <v>59160</v>
      </c>
      <c r="J114" s="1393"/>
    </row>
    <row r="115" spans="1:10">
      <c r="A115" s="1385"/>
      <c r="B115" s="1389"/>
      <c r="C115" s="914" t="s">
        <v>696</v>
      </c>
      <c r="D115" s="1149" t="s">
        <v>1497</v>
      </c>
      <c r="E115" s="1064" t="s">
        <v>612</v>
      </c>
      <c r="F115" s="1087">
        <v>45281</v>
      </c>
      <c r="G115" s="593">
        <v>45300</v>
      </c>
      <c r="H115" s="1152">
        <v>1071035479</v>
      </c>
      <c r="I115" s="914">
        <v>2027783</v>
      </c>
      <c r="J115" s="1393"/>
    </row>
    <row r="116" spans="1:10">
      <c r="A116" s="1385"/>
      <c r="B116" s="1389"/>
      <c r="C116" s="914" t="s">
        <v>696</v>
      </c>
      <c r="D116" s="1149" t="s">
        <v>1497</v>
      </c>
      <c r="E116" s="1064" t="s">
        <v>612</v>
      </c>
      <c r="F116" s="1087">
        <v>45287</v>
      </c>
      <c r="G116" s="593">
        <v>45302</v>
      </c>
      <c r="H116" s="1152">
        <v>1071164100</v>
      </c>
      <c r="I116" s="914">
        <v>59390</v>
      </c>
      <c r="J116" s="1393"/>
    </row>
    <row r="117" spans="1:10">
      <c r="A117" s="1385"/>
      <c r="B117" s="1389"/>
      <c r="C117" s="914" t="s">
        <v>696</v>
      </c>
      <c r="D117" s="1149" t="s">
        <v>1497</v>
      </c>
      <c r="E117" s="1064" t="s">
        <v>612</v>
      </c>
      <c r="F117" s="1087">
        <v>45310</v>
      </c>
      <c r="G117" s="593">
        <v>45329</v>
      </c>
      <c r="H117" s="1152">
        <v>1071666457</v>
      </c>
      <c r="I117" s="914">
        <v>6394421</v>
      </c>
      <c r="J117" s="1393"/>
    </row>
    <row r="118" spans="1:10">
      <c r="A118" s="1385"/>
      <c r="B118" s="1389"/>
      <c r="C118" s="914" t="s">
        <v>696</v>
      </c>
      <c r="D118" s="1149" t="s">
        <v>1497</v>
      </c>
      <c r="E118" s="1064" t="s">
        <v>612</v>
      </c>
      <c r="F118" s="1087">
        <v>45310</v>
      </c>
      <c r="G118" s="593">
        <v>45329</v>
      </c>
      <c r="H118" s="1152">
        <v>1071654692</v>
      </c>
      <c r="I118" s="914">
        <v>564469</v>
      </c>
      <c r="J118" s="1393"/>
    </row>
    <row r="119" spans="1:10">
      <c r="A119" s="1385"/>
      <c r="B119" s="1389"/>
      <c r="C119" s="914" t="s">
        <v>696</v>
      </c>
      <c r="D119" s="1149" t="s">
        <v>1497</v>
      </c>
      <c r="E119" s="1064" t="s">
        <v>612</v>
      </c>
      <c r="F119" s="1087">
        <v>45310</v>
      </c>
      <c r="G119" s="593">
        <v>45329</v>
      </c>
      <c r="H119" s="1152">
        <v>1071655582</v>
      </c>
      <c r="I119" s="914">
        <v>6787777</v>
      </c>
      <c r="J119" s="1393"/>
    </row>
    <row r="120" spans="1:10">
      <c r="A120" s="1385"/>
      <c r="B120" s="1389"/>
      <c r="C120" s="914" t="s">
        <v>696</v>
      </c>
      <c r="D120" s="1149" t="s">
        <v>1497</v>
      </c>
      <c r="E120" s="1064" t="s">
        <v>612</v>
      </c>
      <c r="F120" s="1087">
        <v>45315</v>
      </c>
      <c r="G120" s="593">
        <v>45331</v>
      </c>
      <c r="H120" s="1152">
        <v>1071740948</v>
      </c>
      <c r="I120" s="914">
        <v>754090</v>
      </c>
      <c r="J120" s="1393"/>
    </row>
    <row r="121" spans="1:10">
      <c r="A121" s="1385"/>
      <c r="B121" s="1389"/>
      <c r="C121" s="914" t="s">
        <v>696</v>
      </c>
      <c r="D121" s="1149" t="s">
        <v>1497</v>
      </c>
      <c r="E121" s="1064" t="s">
        <v>612</v>
      </c>
      <c r="F121" s="1087">
        <v>45315</v>
      </c>
      <c r="G121" s="593">
        <v>45329</v>
      </c>
      <c r="H121" s="1152">
        <v>1071740949</v>
      </c>
      <c r="I121" s="914">
        <v>152202</v>
      </c>
      <c r="J121" s="1393"/>
    </row>
    <row r="122" spans="1:10">
      <c r="A122" s="1385"/>
      <c r="B122" s="1389"/>
      <c r="C122" s="914" t="s">
        <v>696</v>
      </c>
      <c r="D122" s="1149" t="s">
        <v>1497</v>
      </c>
      <c r="E122" s="1064" t="s">
        <v>612</v>
      </c>
      <c r="F122" s="1087">
        <v>45315</v>
      </c>
      <c r="G122" s="593">
        <v>45331</v>
      </c>
      <c r="H122" s="1152">
        <v>1071750339</v>
      </c>
      <c r="I122" s="914">
        <v>1178850</v>
      </c>
      <c r="J122" s="1393"/>
    </row>
    <row r="123" spans="1:10">
      <c r="A123" s="1385"/>
      <c r="B123" s="1389"/>
      <c r="C123" s="914" t="s">
        <v>696</v>
      </c>
      <c r="D123" s="1149" t="s">
        <v>1497</v>
      </c>
      <c r="E123" s="1064" t="s">
        <v>612</v>
      </c>
      <c r="F123" s="1087">
        <v>45317</v>
      </c>
      <c r="G123" s="593">
        <v>45335</v>
      </c>
      <c r="H123" s="1152">
        <v>1071828393</v>
      </c>
      <c r="I123" s="914">
        <v>123250</v>
      </c>
      <c r="J123" s="1393"/>
    </row>
    <row r="124" spans="1:10">
      <c r="A124" s="1385"/>
      <c r="B124" s="1389"/>
      <c r="C124" s="914" t="s">
        <v>696</v>
      </c>
      <c r="D124" s="1149" t="s">
        <v>1497</v>
      </c>
      <c r="E124" s="1064" t="s">
        <v>612</v>
      </c>
      <c r="F124" s="1087">
        <v>45342</v>
      </c>
      <c r="G124" s="593">
        <v>45358</v>
      </c>
      <c r="H124" s="1152">
        <v>1072323265</v>
      </c>
      <c r="I124" s="914">
        <v>239890</v>
      </c>
      <c r="J124" s="1393"/>
    </row>
    <row r="125" spans="1:10">
      <c r="A125" s="1385"/>
      <c r="B125" s="1389"/>
      <c r="C125" s="914" t="s">
        <v>696</v>
      </c>
      <c r="D125" s="1149" t="s">
        <v>1497</v>
      </c>
      <c r="E125" s="1064" t="s">
        <v>612</v>
      </c>
      <c r="F125" s="1087">
        <v>45342</v>
      </c>
      <c r="G125" s="593">
        <v>45342</v>
      </c>
      <c r="H125" s="1152" t="s">
        <v>1498</v>
      </c>
      <c r="I125" s="914">
        <v>262774056</v>
      </c>
      <c r="J125" s="1393"/>
    </row>
    <row r="126" spans="1:10">
      <c r="A126" s="1385"/>
      <c r="B126" s="1389"/>
      <c r="C126" s="914" t="s">
        <v>696</v>
      </c>
      <c r="D126" s="1149" t="s">
        <v>1497</v>
      </c>
      <c r="E126" s="1064" t="s">
        <v>612</v>
      </c>
      <c r="F126" s="1087">
        <v>45343</v>
      </c>
      <c r="G126" s="593">
        <v>45343</v>
      </c>
      <c r="H126" s="1152">
        <v>1089752</v>
      </c>
      <c r="I126" s="914">
        <v>12481731</v>
      </c>
      <c r="J126" s="1393"/>
    </row>
    <row r="127" spans="1:10">
      <c r="A127" s="1385"/>
      <c r="B127" s="1389"/>
      <c r="C127" s="914" t="s">
        <v>696</v>
      </c>
      <c r="D127" s="1149" t="s">
        <v>1497</v>
      </c>
      <c r="E127" s="1064" t="s">
        <v>612</v>
      </c>
      <c r="F127" s="1087">
        <v>45348</v>
      </c>
      <c r="G127" s="593">
        <v>45364</v>
      </c>
      <c r="H127" s="1152">
        <v>1072485915</v>
      </c>
      <c r="I127" s="914">
        <v>64620</v>
      </c>
      <c r="J127" s="1393"/>
    </row>
    <row r="128" spans="1:10">
      <c r="A128" s="1385"/>
      <c r="B128" s="1389"/>
      <c r="C128" s="914" t="s">
        <v>696</v>
      </c>
      <c r="D128" s="1149" t="s">
        <v>1497</v>
      </c>
      <c r="E128" s="1064" t="s">
        <v>612</v>
      </c>
      <c r="F128" s="1087">
        <v>45377</v>
      </c>
      <c r="G128" s="593">
        <v>45398</v>
      </c>
      <c r="H128" s="1152">
        <v>1073115954</v>
      </c>
      <c r="I128" s="914">
        <v>67330</v>
      </c>
      <c r="J128" s="1393"/>
    </row>
    <row r="129" spans="1:10">
      <c r="A129" s="1385"/>
      <c r="B129" s="1389"/>
      <c r="C129" s="914" t="s">
        <v>696</v>
      </c>
      <c r="D129" s="1149" t="s">
        <v>1497</v>
      </c>
      <c r="E129" s="1064" t="s">
        <v>612</v>
      </c>
      <c r="F129" s="1087">
        <v>45400</v>
      </c>
      <c r="G129" s="593">
        <v>45418</v>
      </c>
      <c r="H129" s="1152">
        <v>1073605023</v>
      </c>
      <c r="I129" s="914">
        <v>5204011</v>
      </c>
      <c r="J129" s="1393"/>
    </row>
    <row r="130" spans="1:10">
      <c r="A130" s="1385"/>
      <c r="B130" s="1389"/>
      <c r="C130" s="914" t="s">
        <v>696</v>
      </c>
      <c r="D130" s="1149" t="s">
        <v>1497</v>
      </c>
      <c r="E130" s="1064" t="s">
        <v>612</v>
      </c>
      <c r="F130" s="1087">
        <v>45401</v>
      </c>
      <c r="G130" s="593">
        <v>45419</v>
      </c>
      <c r="H130" s="1152">
        <v>1073680590</v>
      </c>
      <c r="I130" s="914">
        <v>7443258</v>
      </c>
      <c r="J130" s="1393"/>
    </row>
    <row r="131" spans="1:10">
      <c r="A131" s="1385"/>
      <c r="B131" s="1389"/>
      <c r="C131" s="914" t="s">
        <v>696</v>
      </c>
      <c r="D131" s="1149" t="s">
        <v>1497</v>
      </c>
      <c r="E131" s="1064" t="s">
        <v>612</v>
      </c>
      <c r="F131" s="1087">
        <v>45408</v>
      </c>
      <c r="G131" s="593">
        <v>45426</v>
      </c>
      <c r="H131" s="1152">
        <v>1073864484</v>
      </c>
      <c r="I131" s="914">
        <v>69820</v>
      </c>
      <c r="J131" s="1393"/>
    </row>
    <row r="132" spans="1:10">
      <c r="A132" s="1385"/>
      <c r="B132" s="1389"/>
      <c r="C132" s="914" t="s">
        <v>696</v>
      </c>
      <c r="D132" s="1149" t="s">
        <v>1497</v>
      </c>
      <c r="E132" s="1064" t="s">
        <v>612</v>
      </c>
      <c r="F132" s="1087">
        <v>45433</v>
      </c>
      <c r="G132" s="593">
        <v>45448</v>
      </c>
      <c r="H132" s="1152">
        <v>1074315127</v>
      </c>
      <c r="I132" s="914">
        <v>984608</v>
      </c>
      <c r="J132" s="1393"/>
    </row>
    <row r="133" spans="1:10">
      <c r="A133" s="1385"/>
      <c r="B133" s="1389"/>
      <c r="C133" s="914" t="s">
        <v>696</v>
      </c>
      <c r="D133" s="1149" t="s">
        <v>1497</v>
      </c>
      <c r="E133" s="1064" t="s">
        <v>612</v>
      </c>
      <c r="F133" s="1087">
        <v>45434</v>
      </c>
      <c r="G133" s="593">
        <v>45449</v>
      </c>
      <c r="H133" s="1152">
        <v>1074379365</v>
      </c>
      <c r="I133" s="914">
        <v>4892414</v>
      </c>
      <c r="J133" s="1393"/>
    </row>
    <row r="134" spans="1:10">
      <c r="A134" s="1385"/>
      <c r="B134" s="1389"/>
      <c r="C134" s="914" t="s">
        <v>696</v>
      </c>
      <c r="D134" s="1149" t="s">
        <v>1497</v>
      </c>
      <c r="E134" s="1064" t="s">
        <v>612</v>
      </c>
      <c r="F134" s="1087">
        <v>45439</v>
      </c>
      <c r="G134" s="593">
        <v>45457</v>
      </c>
      <c r="H134" s="1152">
        <v>1074482564</v>
      </c>
      <c r="I134" s="914">
        <v>70811</v>
      </c>
      <c r="J134" s="1393"/>
    </row>
    <row r="135" spans="1:10">
      <c r="A135" s="1385"/>
      <c r="B135" s="1389"/>
      <c r="C135" s="914" t="s">
        <v>696</v>
      </c>
      <c r="D135" s="1149" t="s">
        <v>1497</v>
      </c>
      <c r="E135" s="1064" t="s">
        <v>612</v>
      </c>
      <c r="F135" s="1087">
        <v>45463</v>
      </c>
      <c r="G135" s="593">
        <v>45481</v>
      </c>
      <c r="H135" s="1152">
        <v>1074967949</v>
      </c>
      <c r="I135" s="914">
        <v>767796</v>
      </c>
      <c r="J135" s="1393"/>
    </row>
    <row r="136" spans="1:10">
      <c r="A136" s="1385"/>
      <c r="B136" s="1389"/>
      <c r="C136" s="914" t="s">
        <v>696</v>
      </c>
      <c r="D136" s="1149" t="s">
        <v>1497</v>
      </c>
      <c r="E136" s="1064" t="s">
        <v>612</v>
      </c>
      <c r="F136" s="1087">
        <v>45464</v>
      </c>
      <c r="G136" s="593">
        <v>45481</v>
      </c>
      <c r="H136" s="1152">
        <v>1075011505</v>
      </c>
      <c r="I136" s="914">
        <v>1826667</v>
      </c>
      <c r="J136" s="1393"/>
    </row>
    <row r="137" spans="1:10">
      <c r="A137" s="1385"/>
      <c r="B137" s="1389"/>
      <c r="C137" s="914" t="s">
        <v>696</v>
      </c>
      <c r="D137" s="1149" t="s">
        <v>1497</v>
      </c>
      <c r="E137" s="1064" t="s">
        <v>612</v>
      </c>
      <c r="F137" s="1087">
        <v>45491</v>
      </c>
      <c r="G137" s="593">
        <v>45510</v>
      </c>
      <c r="H137" s="1152">
        <v>1075610207</v>
      </c>
      <c r="I137" s="914">
        <v>383700</v>
      </c>
      <c r="J137" s="1393"/>
    </row>
    <row r="138" spans="1:10">
      <c r="A138" s="1385"/>
      <c r="B138" s="1389"/>
      <c r="C138" s="914" t="s">
        <v>696</v>
      </c>
      <c r="D138" s="1149" t="s">
        <v>1497</v>
      </c>
      <c r="E138" s="1064" t="s">
        <v>612</v>
      </c>
      <c r="F138" s="1087">
        <v>45492</v>
      </c>
      <c r="G138" s="593">
        <v>45492</v>
      </c>
      <c r="H138" s="1152">
        <v>1075659097</v>
      </c>
      <c r="I138" s="914">
        <v>452928</v>
      </c>
      <c r="J138" s="1393"/>
    </row>
    <row r="139" spans="1:10">
      <c r="A139" s="1385"/>
      <c r="B139" s="1389"/>
      <c r="C139" s="914" t="s">
        <v>696</v>
      </c>
      <c r="D139" s="1149" t="s">
        <v>1497</v>
      </c>
      <c r="E139" s="1064" t="s">
        <v>612</v>
      </c>
      <c r="F139" s="1087">
        <v>45497</v>
      </c>
      <c r="G139" s="593">
        <v>45513</v>
      </c>
      <c r="H139" s="1152">
        <v>1075787029</v>
      </c>
      <c r="I139" s="914">
        <v>115283</v>
      </c>
      <c r="J139" s="1393"/>
    </row>
    <row r="140" spans="1:10">
      <c r="A140" s="1385"/>
      <c r="B140" s="1389"/>
      <c r="C140" s="914" t="s">
        <v>696</v>
      </c>
      <c r="D140" s="1149" t="s">
        <v>1497</v>
      </c>
      <c r="E140" s="1064" t="s">
        <v>612</v>
      </c>
      <c r="F140" s="1087">
        <v>45497</v>
      </c>
      <c r="G140" s="593">
        <v>45513</v>
      </c>
      <c r="H140" s="1152">
        <v>1075787030</v>
      </c>
      <c r="I140" s="914">
        <v>223871</v>
      </c>
      <c r="J140" s="1393"/>
    </row>
    <row r="141" spans="1:10">
      <c r="A141" s="1385"/>
      <c r="B141" s="1389"/>
      <c r="C141" s="914" t="s">
        <v>696</v>
      </c>
      <c r="D141" s="1149" t="s">
        <v>1497</v>
      </c>
      <c r="E141" s="1064" t="s">
        <v>612</v>
      </c>
      <c r="F141" s="1087">
        <v>45498</v>
      </c>
      <c r="G141" s="593">
        <v>45516</v>
      </c>
      <c r="H141" s="1152">
        <v>1075806574</v>
      </c>
      <c r="I141" s="914">
        <v>65853</v>
      </c>
      <c r="J141" s="1393"/>
    </row>
    <row r="142" spans="1:10">
      <c r="A142" s="1385"/>
      <c r="B142" s="1389"/>
      <c r="C142" s="914" t="s">
        <v>696</v>
      </c>
      <c r="D142" s="1149" t="s">
        <v>1497</v>
      </c>
      <c r="E142" s="1064" t="s">
        <v>612</v>
      </c>
      <c r="F142" s="1087">
        <v>45498</v>
      </c>
      <c r="G142" s="593">
        <v>45516</v>
      </c>
      <c r="H142" s="1152">
        <v>1075806576</v>
      </c>
      <c r="I142" s="914">
        <v>257172</v>
      </c>
      <c r="J142" s="1393"/>
    </row>
    <row r="143" spans="1:10">
      <c r="A143" s="1385"/>
      <c r="B143" s="1389"/>
      <c r="C143" s="914" t="s">
        <v>696</v>
      </c>
      <c r="D143" s="1149" t="s">
        <v>1497</v>
      </c>
      <c r="E143" s="1064" t="s">
        <v>612</v>
      </c>
      <c r="F143" s="1087">
        <v>45524</v>
      </c>
      <c r="G143" s="593">
        <v>45539</v>
      </c>
      <c r="H143" s="1152">
        <v>1076302408</v>
      </c>
      <c r="I143" s="914">
        <v>306977</v>
      </c>
      <c r="J143" s="1393"/>
    </row>
    <row r="144" spans="1:10">
      <c r="A144" s="1385"/>
      <c r="B144" s="1389"/>
      <c r="C144" s="914" t="s">
        <v>696</v>
      </c>
      <c r="D144" s="1149" t="s">
        <v>1497</v>
      </c>
      <c r="E144" s="1064" t="s">
        <v>612</v>
      </c>
      <c r="F144" s="1087">
        <v>45525</v>
      </c>
      <c r="G144" s="593">
        <v>45540</v>
      </c>
      <c r="H144" s="1152">
        <v>1076337041</v>
      </c>
      <c r="I144" s="914">
        <v>3391031</v>
      </c>
      <c r="J144" s="1393"/>
    </row>
    <row r="145" spans="1:10">
      <c r="A145" s="1385"/>
      <c r="B145" s="1389"/>
      <c r="C145" s="914" t="s">
        <v>696</v>
      </c>
      <c r="D145" s="1149" t="s">
        <v>1497</v>
      </c>
      <c r="E145" s="1064" t="s">
        <v>612</v>
      </c>
      <c r="F145" s="1087">
        <v>45525</v>
      </c>
      <c r="G145" s="593">
        <v>45540</v>
      </c>
      <c r="H145" s="1152">
        <v>1076357827</v>
      </c>
      <c r="I145" s="914">
        <v>451165</v>
      </c>
      <c r="J145" s="1393"/>
    </row>
    <row r="146" spans="1:10">
      <c r="A146" s="1385"/>
      <c r="B146" s="1389"/>
      <c r="C146" s="914" t="s">
        <v>696</v>
      </c>
      <c r="D146" s="1149" t="s">
        <v>1497</v>
      </c>
      <c r="E146" s="1064" t="s">
        <v>612</v>
      </c>
      <c r="F146" s="1087">
        <v>45525</v>
      </c>
      <c r="G146" s="593">
        <v>45540</v>
      </c>
      <c r="H146" s="1152">
        <v>1076339202</v>
      </c>
      <c r="I146" s="914">
        <v>9805818</v>
      </c>
      <c r="J146" s="1393"/>
    </row>
    <row r="147" spans="1:10">
      <c r="A147" s="1385"/>
      <c r="B147" s="1389"/>
      <c r="C147" s="914" t="s">
        <v>696</v>
      </c>
      <c r="D147" s="1149" t="s">
        <v>1497</v>
      </c>
      <c r="E147" s="1064" t="s">
        <v>612</v>
      </c>
      <c r="F147" s="1087">
        <v>45525</v>
      </c>
      <c r="G147" s="593">
        <v>45540</v>
      </c>
      <c r="H147" s="1152">
        <v>1076342211</v>
      </c>
      <c r="I147" s="914">
        <v>9937406</v>
      </c>
      <c r="J147" s="1393"/>
    </row>
    <row r="148" spans="1:10">
      <c r="A148" s="1385"/>
      <c r="B148" s="1389"/>
      <c r="C148" s="914" t="s">
        <v>696</v>
      </c>
      <c r="D148" s="1149" t="s">
        <v>1497</v>
      </c>
      <c r="E148" s="1064" t="s">
        <v>612</v>
      </c>
      <c r="F148" s="1087">
        <v>45527</v>
      </c>
      <c r="G148" s="593">
        <v>45545</v>
      </c>
      <c r="H148" s="1152">
        <v>1076466509</v>
      </c>
      <c r="I148" s="914">
        <v>255687</v>
      </c>
      <c r="J148" s="1393"/>
    </row>
    <row r="149" spans="1:10">
      <c r="A149" s="1385"/>
      <c r="B149" s="1389"/>
      <c r="C149" s="914" t="s">
        <v>696</v>
      </c>
      <c r="D149" s="1149" t="s">
        <v>1497</v>
      </c>
      <c r="E149" s="1064" t="s">
        <v>612</v>
      </c>
      <c r="F149" s="1087">
        <v>45527</v>
      </c>
      <c r="G149" s="593">
        <v>45545</v>
      </c>
      <c r="H149" s="1152">
        <v>1076466510</v>
      </c>
      <c r="I149" s="914">
        <v>236417</v>
      </c>
      <c r="J149" s="1393"/>
    </row>
    <row r="150" spans="1:10">
      <c r="A150" s="1385"/>
      <c r="B150" s="1389"/>
      <c r="C150" s="914" t="s">
        <v>696</v>
      </c>
      <c r="D150" s="1149" t="s">
        <v>1497</v>
      </c>
      <c r="E150" s="1064" t="s">
        <v>612</v>
      </c>
      <c r="F150" s="1087">
        <v>45527</v>
      </c>
      <c r="G150" s="593">
        <v>45545</v>
      </c>
      <c r="H150" s="1152">
        <v>1076448896</v>
      </c>
      <c r="I150" s="914">
        <v>6040853</v>
      </c>
      <c r="J150" s="1393"/>
    </row>
    <row r="151" spans="1:10">
      <c r="A151" s="1385"/>
      <c r="B151" s="1389"/>
      <c r="C151" s="914" t="s">
        <v>696</v>
      </c>
      <c r="D151" s="1149" t="s">
        <v>1497</v>
      </c>
      <c r="E151" s="1064" t="s">
        <v>612</v>
      </c>
      <c r="F151" s="1087">
        <v>45530</v>
      </c>
      <c r="G151" s="593">
        <v>45546</v>
      </c>
      <c r="H151" s="1152">
        <v>1076497833</v>
      </c>
      <c r="I151" s="914">
        <v>671972</v>
      </c>
      <c r="J151" s="1393"/>
    </row>
    <row r="152" spans="1:10">
      <c r="A152" s="1385"/>
      <c r="B152" s="1389"/>
      <c r="C152" s="914" t="s">
        <v>696</v>
      </c>
      <c r="D152" s="1149" t="s">
        <v>1497</v>
      </c>
      <c r="E152" s="1064" t="s">
        <v>612</v>
      </c>
      <c r="F152" s="1087">
        <v>45555</v>
      </c>
      <c r="G152" s="593">
        <v>45572</v>
      </c>
      <c r="H152" s="1152">
        <v>1076992322</v>
      </c>
      <c r="I152" s="914">
        <v>4976666</v>
      </c>
      <c r="J152" s="1393"/>
    </row>
    <row r="153" spans="1:10">
      <c r="A153" s="1385"/>
      <c r="B153" s="1389"/>
      <c r="C153" s="914" t="s">
        <v>696</v>
      </c>
      <c r="D153" s="1149" t="s">
        <v>1497</v>
      </c>
      <c r="E153" s="1064" t="s">
        <v>612</v>
      </c>
      <c r="F153" s="1087">
        <v>45555</v>
      </c>
      <c r="G153" s="593">
        <v>45572</v>
      </c>
      <c r="H153" s="1152">
        <v>1076992323</v>
      </c>
      <c r="I153" s="914">
        <v>5841856</v>
      </c>
      <c r="J153" s="1393"/>
    </row>
    <row r="154" spans="1:10">
      <c r="A154" s="1385"/>
      <c r="B154" s="1389"/>
      <c r="C154" s="914" t="s">
        <v>696</v>
      </c>
      <c r="D154" s="1149" t="s">
        <v>1497</v>
      </c>
      <c r="E154" s="1064" t="s">
        <v>612</v>
      </c>
      <c r="F154" s="1087">
        <v>45555</v>
      </c>
      <c r="G154" s="593">
        <v>45569</v>
      </c>
      <c r="H154" s="1152">
        <v>1076961640</v>
      </c>
      <c r="I154" s="914">
        <v>309307</v>
      </c>
      <c r="J154" s="1393"/>
    </row>
    <row r="155" spans="1:10">
      <c r="A155" s="1385"/>
      <c r="B155" s="1389"/>
      <c r="C155" s="914" t="s">
        <v>696</v>
      </c>
      <c r="D155" s="1149" t="s">
        <v>1497</v>
      </c>
      <c r="E155" s="1064" t="s">
        <v>612</v>
      </c>
      <c r="F155" s="1087">
        <v>45555</v>
      </c>
      <c r="G155" s="593">
        <v>45572</v>
      </c>
      <c r="H155" s="1152">
        <v>1077006520</v>
      </c>
      <c r="I155" s="914">
        <v>361195</v>
      </c>
      <c r="J155" s="1393"/>
    </row>
    <row r="156" spans="1:10">
      <c r="A156" s="1385"/>
      <c r="B156" s="1389"/>
      <c r="C156" s="914" t="s">
        <v>696</v>
      </c>
      <c r="D156" s="1149" t="s">
        <v>1497</v>
      </c>
      <c r="E156" s="1064" t="s">
        <v>612</v>
      </c>
      <c r="F156" s="1087">
        <v>45555</v>
      </c>
      <c r="G156" s="593">
        <v>45572</v>
      </c>
      <c r="H156" s="1152">
        <v>1076988443</v>
      </c>
      <c r="I156" s="914">
        <v>15109673</v>
      </c>
      <c r="J156" s="1393"/>
    </row>
    <row r="157" spans="1:10">
      <c r="A157" s="1385"/>
      <c r="B157" s="1389"/>
      <c r="C157" s="914" t="s">
        <v>696</v>
      </c>
      <c r="D157" s="1149" t="s">
        <v>1497</v>
      </c>
      <c r="E157" s="1064" t="s">
        <v>612</v>
      </c>
      <c r="F157" s="1087">
        <v>45555</v>
      </c>
      <c r="G157" s="593">
        <v>45572</v>
      </c>
      <c r="H157" s="1152">
        <v>1076989328</v>
      </c>
      <c r="I157" s="914">
        <v>12812419</v>
      </c>
      <c r="J157" s="1393"/>
    </row>
    <row r="158" spans="1:10">
      <c r="A158" s="1385"/>
      <c r="B158" s="1389"/>
      <c r="C158" s="914" t="s">
        <v>696</v>
      </c>
      <c r="D158" s="1149" t="s">
        <v>1497</v>
      </c>
      <c r="E158" s="1064" t="s">
        <v>612</v>
      </c>
      <c r="F158" s="1087">
        <v>45555</v>
      </c>
      <c r="G158" s="593">
        <v>45572</v>
      </c>
      <c r="H158" s="1152">
        <v>1076992423</v>
      </c>
      <c r="I158" s="914">
        <v>2229820</v>
      </c>
      <c r="J158" s="1393"/>
    </row>
    <row r="159" spans="1:10">
      <c r="A159" s="1385"/>
      <c r="B159" s="1389"/>
      <c r="C159" s="914" t="s">
        <v>696</v>
      </c>
      <c r="D159" s="1149" t="s">
        <v>1497</v>
      </c>
      <c r="E159" s="1064" t="s">
        <v>612</v>
      </c>
      <c r="F159" s="1087">
        <v>45559</v>
      </c>
      <c r="G159" s="593">
        <v>45559</v>
      </c>
      <c r="H159" s="1152">
        <v>1077088880</v>
      </c>
      <c r="I159" s="914">
        <v>13044274</v>
      </c>
      <c r="J159" s="1393"/>
    </row>
    <row r="160" spans="1:10">
      <c r="A160" s="1385"/>
      <c r="B160" s="1389"/>
      <c r="C160" s="914" t="s">
        <v>696</v>
      </c>
      <c r="D160" s="1149" t="s">
        <v>1497</v>
      </c>
      <c r="E160" s="1064" t="s">
        <v>612</v>
      </c>
      <c r="F160" s="1087">
        <v>45559</v>
      </c>
      <c r="G160" s="593">
        <v>45574</v>
      </c>
      <c r="H160" s="1152">
        <v>1077091961</v>
      </c>
      <c r="I160" s="914">
        <v>8121199</v>
      </c>
      <c r="J160" s="1393"/>
    </row>
    <row r="161" spans="1:10">
      <c r="A161" s="1385"/>
      <c r="B161" s="1389"/>
      <c r="C161" s="914" t="s">
        <v>696</v>
      </c>
      <c r="D161" s="1149" t="s">
        <v>1497</v>
      </c>
      <c r="E161" s="1064" t="s">
        <v>612</v>
      </c>
      <c r="F161" s="1087">
        <v>45560</v>
      </c>
      <c r="G161" s="593">
        <v>45574</v>
      </c>
      <c r="H161" s="1152">
        <v>1077149106</v>
      </c>
      <c r="I161" s="914">
        <v>1017205</v>
      </c>
      <c r="J161" s="1393"/>
    </row>
    <row r="162" spans="1:10">
      <c r="A162" s="1386"/>
      <c r="B162" s="1388"/>
      <c r="C162" s="914" t="s">
        <v>696</v>
      </c>
      <c r="D162" s="1149" t="s">
        <v>1497</v>
      </c>
      <c r="E162" s="1064" t="s">
        <v>612</v>
      </c>
      <c r="F162" s="1087">
        <v>45560</v>
      </c>
      <c r="G162" s="593">
        <v>45575</v>
      </c>
      <c r="H162" s="1152">
        <v>1077154255</v>
      </c>
      <c r="I162" s="914">
        <v>3255552</v>
      </c>
      <c r="J162" s="1394"/>
    </row>
    <row r="163" spans="1:10">
      <c r="A163" s="1384">
        <v>10</v>
      </c>
      <c r="B163" s="1387" t="s">
        <v>1499</v>
      </c>
      <c r="C163" s="914" t="s">
        <v>1500</v>
      </c>
      <c r="D163" s="1149" t="s">
        <v>1501</v>
      </c>
      <c r="E163" s="1064" t="s">
        <v>612</v>
      </c>
      <c r="F163" s="1087">
        <v>45526</v>
      </c>
      <c r="G163" s="593">
        <v>45556</v>
      </c>
      <c r="H163" s="1150" t="s">
        <v>1762</v>
      </c>
      <c r="I163" s="914">
        <v>1160723.1200000001</v>
      </c>
      <c r="J163" s="1392">
        <f>SUM(I163:I171)</f>
        <v>7725037.2400000002</v>
      </c>
    </row>
    <row r="164" spans="1:10">
      <c r="A164" s="1385"/>
      <c r="B164" s="1389"/>
      <c r="C164" s="914" t="s">
        <v>1500</v>
      </c>
      <c r="D164" s="1149" t="s">
        <v>1501</v>
      </c>
      <c r="E164" s="1064" t="s">
        <v>612</v>
      </c>
      <c r="F164" s="1087">
        <v>45541</v>
      </c>
      <c r="G164" s="593">
        <v>45571</v>
      </c>
      <c r="H164" s="1150"/>
      <c r="I164" s="914">
        <v>559719.72</v>
      </c>
      <c r="J164" s="1393"/>
    </row>
    <row r="165" spans="1:10">
      <c r="A165" s="1385"/>
      <c r="B165" s="1389"/>
      <c r="C165" s="914" t="s">
        <v>1500</v>
      </c>
      <c r="D165" s="1149" t="s">
        <v>1501</v>
      </c>
      <c r="E165" s="1064" t="s">
        <v>612</v>
      </c>
      <c r="F165" s="1087">
        <v>45541</v>
      </c>
      <c r="G165" s="593">
        <v>45571</v>
      </c>
      <c r="H165" s="1150"/>
      <c r="I165" s="914">
        <v>549290.16</v>
      </c>
      <c r="J165" s="1393"/>
    </row>
    <row r="166" spans="1:10">
      <c r="A166" s="1385"/>
      <c r="B166" s="1389"/>
      <c r="C166" s="914" t="s">
        <v>1500</v>
      </c>
      <c r="D166" s="1149" t="s">
        <v>1501</v>
      </c>
      <c r="E166" s="1064" t="s">
        <v>612</v>
      </c>
      <c r="F166" s="1087">
        <v>45541</v>
      </c>
      <c r="G166" s="593">
        <v>45571</v>
      </c>
      <c r="H166" s="1150"/>
      <c r="I166" s="914">
        <v>557981.46</v>
      </c>
      <c r="J166" s="1393"/>
    </row>
    <row r="167" spans="1:10">
      <c r="A167" s="1385"/>
      <c r="B167" s="1389"/>
      <c r="C167" s="914" t="s">
        <v>1500</v>
      </c>
      <c r="D167" s="1149" t="s">
        <v>1501</v>
      </c>
      <c r="E167" s="1064" t="s">
        <v>612</v>
      </c>
      <c r="F167" s="1087">
        <v>45545</v>
      </c>
      <c r="G167" s="593">
        <v>45575</v>
      </c>
      <c r="H167" s="1150"/>
      <c r="I167" s="914">
        <v>1149424.43</v>
      </c>
      <c r="J167" s="1393"/>
    </row>
    <row r="168" spans="1:10">
      <c r="A168" s="1385"/>
      <c r="B168" s="1389"/>
      <c r="C168" s="914" t="s">
        <v>1500</v>
      </c>
      <c r="D168" s="1149" t="s">
        <v>1501</v>
      </c>
      <c r="E168" s="1064" t="s">
        <v>612</v>
      </c>
      <c r="F168" s="1087">
        <v>45561</v>
      </c>
      <c r="G168" s="593">
        <v>45591</v>
      </c>
      <c r="H168" s="1150"/>
      <c r="I168" s="914">
        <v>872576.55</v>
      </c>
      <c r="J168" s="1393"/>
    </row>
    <row r="169" spans="1:10">
      <c r="A169" s="1385"/>
      <c r="B169" s="1389"/>
      <c r="C169" s="914" t="s">
        <v>1500</v>
      </c>
      <c r="D169" s="1149" t="s">
        <v>1501</v>
      </c>
      <c r="E169" s="1064" t="s">
        <v>612</v>
      </c>
      <c r="F169" s="1087">
        <v>45561</v>
      </c>
      <c r="G169" s="593">
        <v>45591</v>
      </c>
      <c r="H169" s="1150"/>
      <c r="I169" s="914">
        <v>444155.4</v>
      </c>
      <c r="J169" s="1393"/>
    </row>
    <row r="170" spans="1:10">
      <c r="A170" s="1385"/>
      <c r="B170" s="1389"/>
      <c r="C170" s="914" t="s">
        <v>1500</v>
      </c>
      <c r="D170" s="1149" t="s">
        <v>1501</v>
      </c>
      <c r="E170" s="1064" t="s">
        <v>612</v>
      </c>
      <c r="F170" s="1087">
        <v>45561</v>
      </c>
      <c r="G170" s="593">
        <v>45591</v>
      </c>
      <c r="H170" s="1150"/>
      <c r="I170" s="914">
        <v>1024974</v>
      </c>
      <c r="J170" s="1393"/>
    </row>
    <row r="171" spans="1:10">
      <c r="A171" s="1386"/>
      <c r="B171" s="1388"/>
      <c r="C171" s="914" t="s">
        <v>1500</v>
      </c>
      <c r="D171" s="1149" t="s">
        <v>1501</v>
      </c>
      <c r="E171" s="1064" t="s">
        <v>612</v>
      </c>
      <c r="F171" s="1087">
        <v>45575</v>
      </c>
      <c r="G171" s="593">
        <v>45575</v>
      </c>
      <c r="H171" s="1150"/>
      <c r="I171" s="914">
        <v>1406192.4</v>
      </c>
      <c r="J171" s="1394"/>
    </row>
    <row r="172" spans="1:10">
      <c r="A172" s="1384">
        <v>11</v>
      </c>
      <c r="B172" s="1387" t="s">
        <v>1502</v>
      </c>
      <c r="C172" s="914" t="s">
        <v>1503</v>
      </c>
      <c r="D172" s="1149" t="s">
        <v>1487</v>
      </c>
      <c r="E172" s="1064" t="s">
        <v>416</v>
      </c>
      <c r="F172" s="1087">
        <v>45538</v>
      </c>
      <c r="G172" s="593">
        <v>45546</v>
      </c>
      <c r="H172" s="1152">
        <v>580831219417</v>
      </c>
      <c r="I172" s="914">
        <v>2354878.33</v>
      </c>
      <c r="J172" s="1392">
        <f>SUM(I172:I178)</f>
        <v>5391465.1099999994</v>
      </c>
    </row>
    <row r="173" spans="1:10">
      <c r="A173" s="1385"/>
      <c r="B173" s="1389"/>
      <c r="C173" s="914" t="s">
        <v>1503</v>
      </c>
      <c r="D173" s="1149" t="s">
        <v>1487</v>
      </c>
      <c r="E173" s="1064" t="s">
        <v>416</v>
      </c>
      <c r="F173" s="1087">
        <v>45566</v>
      </c>
      <c r="G173" s="593">
        <v>45579</v>
      </c>
      <c r="H173" s="1152" t="s">
        <v>2676</v>
      </c>
      <c r="I173" s="914">
        <v>3027</v>
      </c>
      <c r="J173" s="1393"/>
    </row>
    <row r="174" spans="1:10">
      <c r="A174" s="1385"/>
      <c r="B174" s="1389"/>
      <c r="C174" s="914" t="s">
        <v>1503</v>
      </c>
      <c r="D174" s="1149" t="s">
        <v>1487</v>
      </c>
      <c r="E174" s="1064" t="s">
        <v>416</v>
      </c>
      <c r="F174" s="1087">
        <v>45566</v>
      </c>
      <c r="G174" s="593">
        <v>45579</v>
      </c>
      <c r="H174" s="1152" t="s">
        <v>2677</v>
      </c>
      <c r="I174" s="914">
        <v>143819</v>
      </c>
      <c r="J174" s="1393"/>
    </row>
    <row r="175" spans="1:10">
      <c r="A175" s="1385"/>
      <c r="B175" s="1389"/>
      <c r="C175" s="914" t="s">
        <v>1503</v>
      </c>
      <c r="D175" s="1149" t="s">
        <v>1487</v>
      </c>
      <c r="E175" s="1064" t="s">
        <v>416</v>
      </c>
      <c r="F175" s="1087">
        <v>45569</v>
      </c>
      <c r="G175" s="593">
        <v>45576</v>
      </c>
      <c r="H175" s="1152">
        <v>580831231757</v>
      </c>
      <c r="I175" s="914">
        <v>2472206.42</v>
      </c>
      <c r="J175" s="1393"/>
    </row>
    <row r="176" spans="1:10">
      <c r="A176" s="1385"/>
      <c r="B176" s="1389"/>
      <c r="C176" s="914" t="s">
        <v>1503</v>
      </c>
      <c r="D176" s="1149" t="s">
        <v>1487</v>
      </c>
      <c r="E176" s="1064" t="s">
        <v>416</v>
      </c>
      <c r="F176" s="1087">
        <v>45577</v>
      </c>
      <c r="G176" s="593">
        <v>45583</v>
      </c>
      <c r="H176" s="1152" t="s">
        <v>2678</v>
      </c>
      <c r="I176" s="914">
        <v>81387</v>
      </c>
      <c r="J176" s="1393"/>
    </row>
    <row r="177" spans="1:10">
      <c r="A177" s="1385"/>
      <c r="B177" s="1389"/>
      <c r="C177" s="914" t="s">
        <v>1503</v>
      </c>
      <c r="D177" s="1149" t="s">
        <v>1487</v>
      </c>
      <c r="E177" s="1064" t="s">
        <v>416</v>
      </c>
      <c r="F177" s="1087">
        <v>45578</v>
      </c>
      <c r="G177" s="593">
        <v>45583</v>
      </c>
      <c r="H177" s="1152" t="s">
        <v>2679</v>
      </c>
      <c r="I177" s="914">
        <v>83230.89</v>
      </c>
      <c r="J177" s="1393"/>
    </row>
    <row r="178" spans="1:10">
      <c r="A178" s="1386"/>
      <c r="B178" s="1388"/>
      <c r="C178" s="914" t="s">
        <v>1428</v>
      </c>
      <c r="D178" s="1149" t="s">
        <v>1487</v>
      </c>
      <c r="E178" s="1064" t="s">
        <v>416</v>
      </c>
      <c r="F178" s="1087">
        <v>45204</v>
      </c>
      <c r="G178" s="593">
        <v>45219</v>
      </c>
      <c r="H178" s="1150" t="s">
        <v>1429</v>
      </c>
      <c r="I178" s="914">
        <v>252916.47</v>
      </c>
      <c r="J178" s="1394"/>
    </row>
    <row r="179" spans="1:10">
      <c r="A179" s="1384">
        <v>12</v>
      </c>
      <c r="B179" s="1387" t="s">
        <v>2680</v>
      </c>
      <c r="C179" s="914" t="s">
        <v>2681</v>
      </c>
      <c r="D179" s="1149" t="s">
        <v>2682</v>
      </c>
      <c r="E179" s="1064" t="s">
        <v>416</v>
      </c>
      <c r="F179" s="1087">
        <v>45536</v>
      </c>
      <c r="G179" s="593">
        <v>45536</v>
      </c>
      <c r="H179" s="1152" t="s">
        <v>2683</v>
      </c>
      <c r="I179" s="914">
        <v>83901</v>
      </c>
      <c r="J179" s="1392">
        <f>SUM(I179:I182)</f>
        <v>390898</v>
      </c>
    </row>
    <row r="180" spans="1:10">
      <c r="A180" s="1385"/>
      <c r="B180" s="1389"/>
      <c r="C180" s="914" t="s">
        <v>2681</v>
      </c>
      <c r="D180" s="1149" t="s">
        <v>2682</v>
      </c>
      <c r="E180" s="1064" t="s">
        <v>416</v>
      </c>
      <c r="F180" s="1087">
        <v>45566</v>
      </c>
      <c r="G180" s="593">
        <v>45566</v>
      </c>
      <c r="H180" s="1152" t="s">
        <v>2684</v>
      </c>
      <c r="I180" s="914">
        <v>99801</v>
      </c>
      <c r="J180" s="1393"/>
    </row>
    <row r="181" spans="1:10">
      <c r="A181" s="1385"/>
      <c r="B181" s="1389"/>
      <c r="C181" s="914" t="s">
        <v>2681</v>
      </c>
      <c r="D181" s="1149" t="s">
        <v>2682</v>
      </c>
      <c r="E181" s="1064" t="s">
        <v>416</v>
      </c>
      <c r="F181" s="1087">
        <v>45568</v>
      </c>
      <c r="G181" s="593">
        <v>45568</v>
      </c>
      <c r="H181" s="1152" t="s">
        <v>2685</v>
      </c>
      <c r="I181" s="914">
        <v>103598</v>
      </c>
      <c r="J181" s="1393"/>
    </row>
    <row r="182" spans="1:10">
      <c r="A182" s="1386"/>
      <c r="B182" s="1388"/>
      <c r="C182" s="914" t="s">
        <v>2681</v>
      </c>
      <c r="D182" s="1149" t="s">
        <v>2682</v>
      </c>
      <c r="E182" s="1064" t="s">
        <v>416</v>
      </c>
      <c r="F182" s="1087">
        <v>45568</v>
      </c>
      <c r="G182" s="593">
        <v>45568</v>
      </c>
      <c r="H182" s="1152" t="s">
        <v>2686</v>
      </c>
      <c r="I182" s="914">
        <v>103598</v>
      </c>
      <c r="J182" s="1394"/>
    </row>
    <row r="183" spans="1:10">
      <c r="A183" s="1384">
        <v>13</v>
      </c>
      <c r="B183" s="1387" t="s">
        <v>1430</v>
      </c>
      <c r="C183" s="914" t="s">
        <v>1431</v>
      </c>
      <c r="D183" s="1149" t="s">
        <v>1484</v>
      </c>
      <c r="E183" s="1064" t="s">
        <v>612</v>
      </c>
      <c r="F183" s="1087">
        <v>44868</v>
      </c>
      <c r="G183" s="593">
        <v>44868</v>
      </c>
      <c r="H183" s="1150">
        <v>621</v>
      </c>
      <c r="I183" s="914">
        <v>6961241</v>
      </c>
      <c r="J183" s="1392">
        <f>SUM(I183:I184)</f>
        <v>9391631</v>
      </c>
    </row>
    <row r="184" spans="1:10">
      <c r="A184" s="1386"/>
      <c r="B184" s="1388"/>
      <c r="C184" s="914" t="s">
        <v>1431</v>
      </c>
      <c r="D184" s="1149" t="s">
        <v>1484</v>
      </c>
      <c r="E184" s="1064" t="s">
        <v>612</v>
      </c>
      <c r="F184" s="1087">
        <v>44876</v>
      </c>
      <c r="G184" s="593">
        <v>44876</v>
      </c>
      <c r="H184" s="1150">
        <v>613</v>
      </c>
      <c r="I184" s="914">
        <v>2430390</v>
      </c>
      <c r="J184" s="1394"/>
    </row>
    <row r="185" spans="1:10">
      <c r="A185" s="982">
        <v>14</v>
      </c>
      <c r="B185" s="680" t="s">
        <v>2687</v>
      </c>
      <c r="C185" s="914" t="s">
        <v>2688</v>
      </c>
      <c r="D185" s="1149" t="s">
        <v>2689</v>
      </c>
      <c r="E185" s="1064" t="s">
        <v>721</v>
      </c>
      <c r="F185" s="1087">
        <v>45580</v>
      </c>
      <c r="G185" s="593">
        <v>45580</v>
      </c>
      <c r="H185" s="1150"/>
      <c r="I185" s="914">
        <v>1074922</v>
      </c>
      <c r="J185" s="914">
        <f>SUM(I185)</f>
        <v>1074922</v>
      </c>
    </row>
    <row r="186" spans="1:10">
      <c r="A186" s="982">
        <v>15</v>
      </c>
      <c r="B186" s="985" t="s">
        <v>1361</v>
      </c>
      <c r="C186" s="914" t="s">
        <v>1369</v>
      </c>
      <c r="D186" s="1149" t="s">
        <v>1383</v>
      </c>
      <c r="E186" s="1064" t="s">
        <v>612</v>
      </c>
      <c r="F186" s="1087">
        <v>45577</v>
      </c>
      <c r="G186" s="593">
        <v>45577</v>
      </c>
      <c r="H186" s="1150" t="s">
        <v>2690</v>
      </c>
      <c r="I186" s="914">
        <v>1560000</v>
      </c>
      <c r="J186" s="914">
        <f>SUM(I186)</f>
        <v>1560000</v>
      </c>
    </row>
    <row r="187" spans="1:10">
      <c r="A187" s="1384">
        <v>16</v>
      </c>
      <c r="B187" s="1387" t="s">
        <v>1532</v>
      </c>
      <c r="C187" s="914" t="s">
        <v>1533</v>
      </c>
      <c r="D187" s="1149" t="s">
        <v>1483</v>
      </c>
      <c r="E187" s="1064" t="s">
        <v>612</v>
      </c>
      <c r="F187" s="1087">
        <v>44687</v>
      </c>
      <c r="G187" s="593">
        <v>44688</v>
      </c>
      <c r="H187" s="1150" t="s">
        <v>1440</v>
      </c>
      <c r="I187" s="914">
        <v>802668.09</v>
      </c>
      <c r="J187" s="1392">
        <f>SUM(I187:I216)</f>
        <v>81388430.960000008</v>
      </c>
    </row>
    <row r="188" spans="1:10">
      <c r="A188" s="1385"/>
      <c r="B188" s="1389"/>
      <c r="C188" s="914" t="s">
        <v>1533</v>
      </c>
      <c r="D188" s="1149" t="s">
        <v>1483</v>
      </c>
      <c r="E188" s="1064" t="s">
        <v>612</v>
      </c>
      <c r="F188" s="1087">
        <v>44687</v>
      </c>
      <c r="G188" s="593">
        <v>44688</v>
      </c>
      <c r="H188" s="1150" t="s">
        <v>1441</v>
      </c>
      <c r="I188" s="914">
        <v>5950</v>
      </c>
      <c r="J188" s="1393"/>
    </row>
    <row r="189" spans="1:10">
      <c r="A189" s="1385"/>
      <c r="B189" s="1389"/>
      <c r="C189" s="914" t="s">
        <v>1533</v>
      </c>
      <c r="D189" s="1149" t="s">
        <v>1483</v>
      </c>
      <c r="E189" s="1064" t="s">
        <v>612</v>
      </c>
      <c r="F189" s="1087">
        <v>44722</v>
      </c>
      <c r="G189" s="593">
        <v>44752</v>
      </c>
      <c r="H189" s="1150" t="s">
        <v>1534</v>
      </c>
      <c r="I189" s="914">
        <v>65450</v>
      </c>
      <c r="J189" s="1393"/>
    </row>
    <row r="190" spans="1:10">
      <c r="A190" s="1385"/>
      <c r="B190" s="1389"/>
      <c r="C190" s="914" t="s">
        <v>1533</v>
      </c>
      <c r="D190" s="1149" t="s">
        <v>1483</v>
      </c>
      <c r="E190" s="1064" t="s">
        <v>612</v>
      </c>
      <c r="F190" s="1087">
        <v>44827</v>
      </c>
      <c r="G190" s="593">
        <v>44857</v>
      </c>
      <c r="H190" s="1150" t="s">
        <v>1535</v>
      </c>
      <c r="I190" s="914">
        <v>837760</v>
      </c>
      <c r="J190" s="1393"/>
    </row>
    <row r="191" spans="1:10">
      <c r="A191" s="1385"/>
      <c r="B191" s="1389"/>
      <c r="C191" s="914" t="s">
        <v>1533</v>
      </c>
      <c r="D191" s="1149" t="s">
        <v>1483</v>
      </c>
      <c r="E191" s="1064" t="s">
        <v>612</v>
      </c>
      <c r="F191" s="1087">
        <v>44827</v>
      </c>
      <c r="G191" s="593">
        <v>44857</v>
      </c>
      <c r="H191" s="1150" t="s">
        <v>1536</v>
      </c>
      <c r="I191" s="914">
        <v>762790</v>
      </c>
      <c r="J191" s="1393"/>
    </row>
    <row r="192" spans="1:10">
      <c r="A192" s="1385"/>
      <c r="B192" s="1389"/>
      <c r="C192" s="914" t="s">
        <v>1533</v>
      </c>
      <c r="D192" s="1149" t="s">
        <v>1483</v>
      </c>
      <c r="E192" s="1064" t="s">
        <v>612</v>
      </c>
      <c r="F192" s="1087">
        <v>44827</v>
      </c>
      <c r="G192" s="593">
        <v>44857</v>
      </c>
      <c r="H192" s="1150" t="s">
        <v>1537</v>
      </c>
      <c r="I192" s="914">
        <v>365330</v>
      </c>
      <c r="J192" s="1393"/>
    </row>
    <row r="193" spans="1:10">
      <c r="A193" s="1385"/>
      <c r="B193" s="1389"/>
      <c r="C193" s="914" t="s">
        <v>1533</v>
      </c>
      <c r="D193" s="1149" t="s">
        <v>1483</v>
      </c>
      <c r="E193" s="1064" t="s">
        <v>612</v>
      </c>
      <c r="F193" s="1087">
        <v>44827</v>
      </c>
      <c r="G193" s="593">
        <v>44857</v>
      </c>
      <c r="H193" s="1150" t="s">
        <v>1538</v>
      </c>
      <c r="I193" s="914">
        <v>14280</v>
      </c>
      <c r="J193" s="1393"/>
    </row>
    <row r="194" spans="1:10">
      <c r="A194" s="1385"/>
      <c r="B194" s="1389"/>
      <c r="C194" s="914" t="s">
        <v>1533</v>
      </c>
      <c r="D194" s="1149" t="s">
        <v>1483</v>
      </c>
      <c r="E194" s="1064" t="s">
        <v>612</v>
      </c>
      <c r="F194" s="1087">
        <v>44827</v>
      </c>
      <c r="G194" s="593">
        <v>44857</v>
      </c>
      <c r="H194" s="1150" t="s">
        <v>1539</v>
      </c>
      <c r="I194" s="914">
        <v>128520</v>
      </c>
      <c r="J194" s="1393"/>
    </row>
    <row r="195" spans="1:10">
      <c r="A195" s="1385"/>
      <c r="B195" s="1389"/>
      <c r="C195" s="914" t="s">
        <v>1533</v>
      </c>
      <c r="D195" s="1149" t="s">
        <v>1483</v>
      </c>
      <c r="E195" s="1064" t="s">
        <v>612</v>
      </c>
      <c r="F195" s="1087">
        <v>44827</v>
      </c>
      <c r="G195" s="593">
        <v>44857</v>
      </c>
      <c r="H195" s="1150" t="s">
        <v>1540</v>
      </c>
      <c r="I195" s="914">
        <v>191590</v>
      </c>
      <c r="J195" s="1393"/>
    </row>
    <row r="196" spans="1:10">
      <c r="A196" s="1385"/>
      <c r="B196" s="1389"/>
      <c r="C196" s="914" t="s">
        <v>1533</v>
      </c>
      <c r="D196" s="1149" t="s">
        <v>1483</v>
      </c>
      <c r="E196" s="1064" t="s">
        <v>612</v>
      </c>
      <c r="F196" s="1087">
        <v>44869</v>
      </c>
      <c r="G196" s="593">
        <v>44899</v>
      </c>
      <c r="H196" s="1150" t="s">
        <v>1541</v>
      </c>
      <c r="I196" s="914">
        <v>154700</v>
      </c>
      <c r="J196" s="1393"/>
    </row>
    <row r="197" spans="1:10">
      <c r="A197" s="1385"/>
      <c r="B197" s="1389"/>
      <c r="C197" s="914" t="s">
        <v>1533</v>
      </c>
      <c r="D197" s="1149" t="s">
        <v>1483</v>
      </c>
      <c r="E197" s="1064" t="s">
        <v>612</v>
      </c>
      <c r="F197" s="1087">
        <v>44869</v>
      </c>
      <c r="G197" s="593">
        <v>44899</v>
      </c>
      <c r="H197" s="1150" t="s">
        <v>1542</v>
      </c>
      <c r="I197" s="914">
        <v>257040</v>
      </c>
      <c r="J197" s="1393"/>
    </row>
    <row r="198" spans="1:10">
      <c r="A198" s="1385"/>
      <c r="B198" s="1389"/>
      <c r="C198" s="914" t="s">
        <v>1533</v>
      </c>
      <c r="D198" s="1149" t="s">
        <v>1483</v>
      </c>
      <c r="E198" s="1064" t="s">
        <v>612</v>
      </c>
      <c r="F198" s="1087">
        <v>44869</v>
      </c>
      <c r="G198" s="593">
        <v>44899</v>
      </c>
      <c r="H198" s="1150" t="s">
        <v>1543</v>
      </c>
      <c r="I198" s="914">
        <v>385560</v>
      </c>
      <c r="J198" s="1393"/>
    </row>
    <row r="199" spans="1:10">
      <c r="A199" s="1385"/>
      <c r="B199" s="1389"/>
      <c r="C199" s="914" t="s">
        <v>1533</v>
      </c>
      <c r="D199" s="1149" t="s">
        <v>1483</v>
      </c>
      <c r="E199" s="1064" t="s">
        <v>612</v>
      </c>
      <c r="F199" s="1087">
        <v>44869</v>
      </c>
      <c r="G199" s="593">
        <v>44899</v>
      </c>
      <c r="H199" s="1150" t="s">
        <v>1544</v>
      </c>
      <c r="I199" s="914">
        <v>35700</v>
      </c>
      <c r="J199" s="1393"/>
    </row>
    <row r="200" spans="1:10">
      <c r="A200" s="1385"/>
      <c r="B200" s="1389"/>
      <c r="C200" s="914" t="s">
        <v>1533</v>
      </c>
      <c r="D200" s="1149" t="s">
        <v>1483</v>
      </c>
      <c r="E200" s="1064" t="s">
        <v>612</v>
      </c>
      <c r="F200" s="1087">
        <v>44869</v>
      </c>
      <c r="G200" s="593">
        <v>44899</v>
      </c>
      <c r="H200" s="1150" t="s">
        <v>1545</v>
      </c>
      <c r="I200" s="914">
        <v>342720</v>
      </c>
      <c r="J200" s="1393"/>
    </row>
    <row r="201" spans="1:10">
      <c r="A201" s="1385"/>
      <c r="B201" s="1389"/>
      <c r="C201" s="914" t="s">
        <v>1533</v>
      </c>
      <c r="D201" s="1149" t="s">
        <v>1483</v>
      </c>
      <c r="E201" s="1064" t="s">
        <v>612</v>
      </c>
      <c r="F201" s="1087">
        <v>44869</v>
      </c>
      <c r="G201" s="593">
        <v>44899</v>
      </c>
      <c r="H201" s="1150" t="s">
        <v>1546</v>
      </c>
      <c r="I201" s="914">
        <v>653310</v>
      </c>
      <c r="J201" s="1393"/>
    </row>
    <row r="202" spans="1:10">
      <c r="A202" s="1385"/>
      <c r="B202" s="1389"/>
      <c r="C202" s="914" t="s">
        <v>1533</v>
      </c>
      <c r="D202" s="1149" t="s">
        <v>1483</v>
      </c>
      <c r="E202" s="1064" t="s">
        <v>612</v>
      </c>
      <c r="F202" s="1087">
        <v>44869</v>
      </c>
      <c r="G202" s="593">
        <v>44899</v>
      </c>
      <c r="H202" s="1150" t="s">
        <v>1547</v>
      </c>
      <c r="I202" s="914">
        <v>343910</v>
      </c>
      <c r="J202" s="1393"/>
    </row>
    <row r="203" spans="1:10">
      <c r="A203" s="1385"/>
      <c r="B203" s="1389"/>
      <c r="C203" s="914" t="s">
        <v>1533</v>
      </c>
      <c r="D203" s="1149" t="s">
        <v>1483</v>
      </c>
      <c r="E203" s="1064" t="s">
        <v>612</v>
      </c>
      <c r="F203" s="1087">
        <v>44869</v>
      </c>
      <c r="G203" s="593">
        <v>44899</v>
      </c>
      <c r="H203" s="1150" t="s">
        <v>1548</v>
      </c>
      <c r="I203" s="914">
        <v>160650</v>
      </c>
      <c r="J203" s="1393"/>
    </row>
    <row r="204" spans="1:10">
      <c r="A204" s="1385"/>
      <c r="B204" s="1389"/>
      <c r="C204" s="914" t="s">
        <v>1533</v>
      </c>
      <c r="D204" s="1149" t="s">
        <v>1483</v>
      </c>
      <c r="E204" s="1064" t="s">
        <v>612</v>
      </c>
      <c r="F204" s="1087">
        <v>44869</v>
      </c>
      <c r="G204" s="593">
        <v>44899</v>
      </c>
      <c r="H204" s="1150" t="s">
        <v>1549</v>
      </c>
      <c r="I204" s="914">
        <v>258230</v>
      </c>
      <c r="J204" s="1393"/>
    </row>
    <row r="205" spans="1:10">
      <c r="A205" s="1385"/>
      <c r="B205" s="1389"/>
      <c r="C205" s="914" t="s">
        <v>1533</v>
      </c>
      <c r="D205" s="1149" t="s">
        <v>1483</v>
      </c>
      <c r="E205" s="1064" t="s">
        <v>612</v>
      </c>
      <c r="F205" s="1087">
        <v>44900</v>
      </c>
      <c r="G205" s="593">
        <v>44901</v>
      </c>
      <c r="H205" s="1150" t="s">
        <v>1550</v>
      </c>
      <c r="I205" s="914">
        <v>20078050.77</v>
      </c>
      <c r="J205" s="1393"/>
    </row>
    <row r="206" spans="1:10">
      <c r="A206" s="1385"/>
      <c r="B206" s="1389"/>
      <c r="C206" s="914" t="s">
        <v>1533</v>
      </c>
      <c r="D206" s="1149" t="s">
        <v>1483</v>
      </c>
      <c r="E206" s="1087" t="s">
        <v>612</v>
      </c>
      <c r="F206" s="593">
        <v>44687</v>
      </c>
      <c r="G206" s="593">
        <v>44688</v>
      </c>
      <c r="H206" s="1153" t="s">
        <v>1442</v>
      </c>
      <c r="I206" s="914">
        <v>24401368.059999999</v>
      </c>
      <c r="J206" s="1393"/>
    </row>
    <row r="207" spans="1:10">
      <c r="A207" s="1385"/>
      <c r="B207" s="1389"/>
      <c r="C207" s="914" t="s">
        <v>1432</v>
      </c>
      <c r="D207" s="1149" t="s">
        <v>1483</v>
      </c>
      <c r="E207" s="1064" t="s">
        <v>612</v>
      </c>
      <c r="F207" s="1087">
        <v>44561</v>
      </c>
      <c r="G207" s="593">
        <v>44591</v>
      </c>
      <c r="H207" s="1150" t="s">
        <v>1433</v>
      </c>
      <c r="I207" s="914">
        <v>2060854.04</v>
      </c>
      <c r="J207" s="1393"/>
    </row>
    <row r="208" spans="1:10">
      <c r="A208" s="1385"/>
      <c r="B208" s="1389"/>
      <c r="C208" s="914" t="s">
        <v>1432</v>
      </c>
      <c r="D208" s="1149" t="s">
        <v>1483</v>
      </c>
      <c r="E208" s="1064" t="s">
        <v>612</v>
      </c>
      <c r="F208" s="1087">
        <v>44576</v>
      </c>
      <c r="G208" s="593">
        <v>44606</v>
      </c>
      <c r="H208" s="1150" t="s">
        <v>1434</v>
      </c>
      <c r="I208" s="914">
        <v>300000</v>
      </c>
      <c r="J208" s="1393"/>
    </row>
    <row r="209" spans="1:10">
      <c r="A209" s="1385"/>
      <c r="B209" s="1389"/>
      <c r="C209" s="914" t="s">
        <v>1432</v>
      </c>
      <c r="D209" s="1149" t="s">
        <v>1483</v>
      </c>
      <c r="E209" s="1064" t="s">
        <v>612</v>
      </c>
      <c r="F209" s="1087">
        <v>44576</v>
      </c>
      <c r="G209" s="593">
        <v>44606</v>
      </c>
      <c r="H209" s="1150" t="s">
        <v>1435</v>
      </c>
      <c r="I209" s="914">
        <v>240000</v>
      </c>
      <c r="J209" s="1393"/>
    </row>
    <row r="210" spans="1:10">
      <c r="A210" s="1385"/>
      <c r="B210" s="1389"/>
      <c r="C210" s="914" t="s">
        <v>1432</v>
      </c>
      <c r="D210" s="1149" t="s">
        <v>1483</v>
      </c>
      <c r="E210" s="1064" t="s">
        <v>612</v>
      </c>
      <c r="F210" s="1087">
        <v>44576</v>
      </c>
      <c r="G210" s="593">
        <v>44606</v>
      </c>
      <c r="H210" s="1150" t="s">
        <v>1436</v>
      </c>
      <c r="I210" s="914">
        <v>120000</v>
      </c>
      <c r="J210" s="1393"/>
    </row>
    <row r="211" spans="1:10">
      <c r="A211" s="1385"/>
      <c r="B211" s="1389"/>
      <c r="C211" s="914" t="s">
        <v>1432</v>
      </c>
      <c r="D211" s="1149" t="s">
        <v>1483</v>
      </c>
      <c r="E211" s="1064" t="s">
        <v>612</v>
      </c>
      <c r="F211" s="1087">
        <v>44576</v>
      </c>
      <c r="G211" s="593">
        <v>44606</v>
      </c>
      <c r="H211" s="1150" t="s">
        <v>1437</v>
      </c>
      <c r="I211" s="914">
        <v>100000</v>
      </c>
      <c r="J211" s="1393"/>
    </row>
    <row r="212" spans="1:10">
      <c r="A212" s="1385"/>
      <c r="B212" s="1389"/>
      <c r="C212" s="914" t="s">
        <v>1432</v>
      </c>
      <c r="D212" s="1149" t="s">
        <v>1483</v>
      </c>
      <c r="E212" s="1064" t="s">
        <v>612</v>
      </c>
      <c r="F212" s="1087">
        <v>44687</v>
      </c>
      <c r="G212" s="593">
        <v>44688</v>
      </c>
      <c r="H212" s="1150" t="s">
        <v>1438</v>
      </c>
      <c r="I212" s="914">
        <v>7336849.7999999998</v>
      </c>
      <c r="J212" s="1393"/>
    </row>
    <row r="213" spans="1:10">
      <c r="A213" s="1385"/>
      <c r="B213" s="1389"/>
      <c r="C213" s="914" t="s">
        <v>1432</v>
      </c>
      <c r="D213" s="1149" t="s">
        <v>1483</v>
      </c>
      <c r="E213" s="1064" t="s">
        <v>612</v>
      </c>
      <c r="F213" s="1087">
        <v>44687</v>
      </c>
      <c r="G213" s="593">
        <v>44688</v>
      </c>
      <c r="H213" s="1150" t="s">
        <v>1439</v>
      </c>
      <c r="I213" s="914">
        <v>59500</v>
      </c>
      <c r="J213" s="1393"/>
    </row>
    <row r="214" spans="1:10">
      <c r="A214" s="1385"/>
      <c r="B214" s="1389"/>
      <c r="C214" s="914" t="s">
        <v>1432</v>
      </c>
      <c r="D214" s="1149" t="s">
        <v>1483</v>
      </c>
      <c r="E214" s="1064" t="s">
        <v>612</v>
      </c>
      <c r="F214" s="1087">
        <v>44687</v>
      </c>
      <c r="G214" s="593">
        <v>44688</v>
      </c>
      <c r="H214" s="1150" t="s">
        <v>1440</v>
      </c>
      <c r="I214" s="914">
        <v>802668.09</v>
      </c>
      <c r="J214" s="1393"/>
    </row>
    <row r="215" spans="1:10">
      <c r="A215" s="1385"/>
      <c r="B215" s="1389"/>
      <c r="C215" s="914" t="s">
        <v>1432</v>
      </c>
      <c r="D215" s="1149" t="s">
        <v>1483</v>
      </c>
      <c r="E215" s="1064" t="s">
        <v>612</v>
      </c>
      <c r="F215" s="1087">
        <v>44687</v>
      </c>
      <c r="G215" s="593">
        <v>44688</v>
      </c>
      <c r="H215" s="1150" t="s">
        <v>1441</v>
      </c>
      <c r="I215" s="914">
        <v>5950</v>
      </c>
      <c r="J215" s="1393"/>
    </row>
    <row r="216" spans="1:10">
      <c r="A216" s="1386"/>
      <c r="B216" s="1388"/>
      <c r="C216" s="914" t="s">
        <v>1432</v>
      </c>
      <c r="D216" s="1149" t="s">
        <v>1483</v>
      </c>
      <c r="E216" s="1064" t="s">
        <v>612</v>
      </c>
      <c r="F216" s="1087">
        <v>44687</v>
      </c>
      <c r="G216" s="593">
        <v>44688</v>
      </c>
      <c r="H216" s="1150" t="s">
        <v>1442</v>
      </c>
      <c r="I216" s="914">
        <v>20117032.109999999</v>
      </c>
      <c r="J216" s="1394"/>
    </row>
    <row r="217" spans="1:10">
      <c r="A217" s="1384">
        <v>17</v>
      </c>
      <c r="B217" s="1387" t="s">
        <v>1443</v>
      </c>
      <c r="C217" s="914" t="s">
        <v>1444</v>
      </c>
      <c r="D217" s="1149" t="s">
        <v>1488</v>
      </c>
      <c r="E217" s="1064" t="s">
        <v>612</v>
      </c>
      <c r="F217" s="1087">
        <v>45119</v>
      </c>
      <c r="G217" s="593">
        <v>45149</v>
      </c>
      <c r="H217" s="1152">
        <v>340</v>
      </c>
      <c r="I217" s="914">
        <v>256072.53</v>
      </c>
      <c r="J217" s="1392">
        <f>SUM(I217:I225)</f>
        <v>2165624.65</v>
      </c>
    </row>
    <row r="218" spans="1:10">
      <c r="A218" s="1385"/>
      <c r="B218" s="1389"/>
      <c r="C218" s="914" t="s">
        <v>1444</v>
      </c>
      <c r="D218" s="1149" t="s">
        <v>1488</v>
      </c>
      <c r="E218" s="1064" t="s">
        <v>612</v>
      </c>
      <c r="F218" s="1087">
        <v>45148</v>
      </c>
      <c r="G218" s="593">
        <v>45178</v>
      </c>
      <c r="H218" s="1152">
        <v>311</v>
      </c>
      <c r="I218" s="914">
        <v>256072.53</v>
      </c>
      <c r="J218" s="1393"/>
    </row>
    <row r="219" spans="1:10">
      <c r="A219" s="1385"/>
      <c r="B219" s="1389"/>
      <c r="C219" s="914" t="s">
        <v>1444</v>
      </c>
      <c r="D219" s="1149" t="s">
        <v>1488</v>
      </c>
      <c r="E219" s="1064" t="s">
        <v>612</v>
      </c>
      <c r="F219" s="1087">
        <v>45180</v>
      </c>
      <c r="G219" s="593">
        <v>45210</v>
      </c>
      <c r="H219" s="1152">
        <v>279</v>
      </c>
      <c r="I219" s="914">
        <v>256072.53</v>
      </c>
      <c r="J219" s="1393"/>
    </row>
    <row r="220" spans="1:10">
      <c r="A220" s="1385"/>
      <c r="B220" s="1389"/>
      <c r="C220" s="914" t="s">
        <v>1444</v>
      </c>
      <c r="D220" s="1149" t="s">
        <v>1488</v>
      </c>
      <c r="E220" s="1064" t="s">
        <v>612</v>
      </c>
      <c r="F220" s="1087">
        <v>45207</v>
      </c>
      <c r="G220" s="593">
        <v>45237</v>
      </c>
      <c r="H220" s="1152">
        <v>252</v>
      </c>
      <c r="I220" s="914">
        <v>256072.53</v>
      </c>
      <c r="J220" s="1393"/>
    </row>
    <row r="221" spans="1:10">
      <c r="A221" s="1385"/>
      <c r="B221" s="1389"/>
      <c r="C221" s="914" t="s">
        <v>1444</v>
      </c>
      <c r="D221" s="1149" t="s">
        <v>1488</v>
      </c>
      <c r="E221" s="1064" t="s">
        <v>612</v>
      </c>
      <c r="F221" s="1087">
        <v>45238</v>
      </c>
      <c r="G221" s="593">
        <v>45268</v>
      </c>
      <c r="H221" s="1152">
        <v>221</v>
      </c>
      <c r="I221" s="914">
        <v>256072.53</v>
      </c>
      <c r="J221" s="1393"/>
    </row>
    <row r="222" spans="1:10">
      <c r="A222" s="1385"/>
      <c r="B222" s="1389"/>
      <c r="C222" s="914" t="s">
        <v>1444</v>
      </c>
      <c r="D222" s="1149" t="s">
        <v>1488</v>
      </c>
      <c r="E222" s="1064" t="s">
        <v>612</v>
      </c>
      <c r="F222" s="1087">
        <v>45269</v>
      </c>
      <c r="G222" s="593">
        <v>45299</v>
      </c>
      <c r="H222" s="1152">
        <v>190</v>
      </c>
      <c r="I222" s="914">
        <v>256072</v>
      </c>
      <c r="J222" s="1393"/>
    </row>
    <row r="223" spans="1:10">
      <c r="A223" s="1385"/>
      <c r="B223" s="1389"/>
      <c r="C223" s="914" t="s">
        <v>1444</v>
      </c>
      <c r="D223" s="1149" t="s">
        <v>1488</v>
      </c>
      <c r="E223" s="1064" t="s">
        <v>612</v>
      </c>
      <c r="F223" s="1087">
        <v>45303</v>
      </c>
      <c r="G223" s="593">
        <v>45330</v>
      </c>
      <c r="H223" s="1152">
        <v>159</v>
      </c>
      <c r="I223" s="914">
        <v>256073</v>
      </c>
      <c r="J223" s="1393"/>
    </row>
    <row r="224" spans="1:10">
      <c r="A224" s="1385"/>
      <c r="B224" s="1389"/>
      <c r="C224" s="914" t="s">
        <v>1444</v>
      </c>
      <c r="D224" s="1149" t="s">
        <v>1488</v>
      </c>
      <c r="E224" s="1064" t="s">
        <v>612</v>
      </c>
      <c r="F224" s="1087">
        <v>45335</v>
      </c>
      <c r="G224" s="593">
        <v>45361</v>
      </c>
      <c r="H224" s="1152">
        <v>128</v>
      </c>
      <c r="I224" s="914">
        <v>186559</v>
      </c>
      <c r="J224" s="1393"/>
    </row>
    <row r="225" spans="1:10">
      <c r="A225" s="1386"/>
      <c r="B225" s="1388"/>
      <c r="C225" s="914" t="s">
        <v>1444</v>
      </c>
      <c r="D225" s="1149" t="s">
        <v>1488</v>
      </c>
      <c r="E225" s="1064" t="s">
        <v>612</v>
      </c>
      <c r="F225" s="1087">
        <v>45360</v>
      </c>
      <c r="G225" s="593">
        <v>45392</v>
      </c>
      <c r="H225" s="1152">
        <v>97</v>
      </c>
      <c r="I225" s="914">
        <v>186558</v>
      </c>
      <c r="J225" s="1394"/>
    </row>
    <row r="226" spans="1:10">
      <c r="A226" s="982">
        <v>18</v>
      </c>
      <c r="B226" s="1173" t="s">
        <v>2691</v>
      </c>
      <c r="C226" s="914" t="s">
        <v>2504</v>
      </c>
      <c r="D226" s="1149" t="s">
        <v>2513</v>
      </c>
      <c r="E226" s="1064" t="s">
        <v>612</v>
      </c>
      <c r="F226" s="1087">
        <v>45577</v>
      </c>
      <c r="G226" s="593">
        <v>45577</v>
      </c>
      <c r="H226" s="1152" t="s">
        <v>2692</v>
      </c>
      <c r="I226" s="914">
        <v>158880</v>
      </c>
      <c r="J226" s="914">
        <f>SUM(I226)</f>
        <v>158880</v>
      </c>
    </row>
    <row r="227" spans="1:10">
      <c r="A227" s="982">
        <v>19</v>
      </c>
      <c r="B227" s="1173" t="s">
        <v>2693</v>
      </c>
      <c r="C227" s="914" t="s">
        <v>2694</v>
      </c>
      <c r="D227" s="1149" t="s">
        <v>2695</v>
      </c>
      <c r="E227" s="1064" t="s">
        <v>612</v>
      </c>
      <c r="F227" s="1087">
        <v>45580</v>
      </c>
      <c r="G227" s="593">
        <v>45580</v>
      </c>
      <c r="H227" s="1152" t="s">
        <v>2696</v>
      </c>
      <c r="I227" s="914">
        <v>470275.62</v>
      </c>
      <c r="J227" s="914">
        <f>SUM(I227)</f>
        <v>470275.62</v>
      </c>
    </row>
    <row r="228" spans="1:10">
      <c r="A228" s="1384">
        <v>20</v>
      </c>
      <c r="B228" s="1387" t="s">
        <v>1445</v>
      </c>
      <c r="C228" s="914" t="s">
        <v>1446</v>
      </c>
      <c r="D228" s="1149" t="s">
        <v>1478</v>
      </c>
      <c r="E228" s="1064" t="s">
        <v>612</v>
      </c>
      <c r="F228" s="1087">
        <v>45223</v>
      </c>
      <c r="G228" s="593">
        <v>45238</v>
      </c>
      <c r="H228" s="1152">
        <v>251</v>
      </c>
      <c r="I228" s="914">
        <v>149999.79999999999</v>
      </c>
      <c r="J228" s="1392">
        <f>SUM(I228:I242)</f>
        <v>31828260.84</v>
      </c>
    </row>
    <row r="229" spans="1:10">
      <c r="A229" s="1385"/>
      <c r="B229" s="1389"/>
      <c r="C229" s="914" t="s">
        <v>1446</v>
      </c>
      <c r="D229" s="1149" t="s">
        <v>1478</v>
      </c>
      <c r="E229" s="1064" t="s">
        <v>612</v>
      </c>
      <c r="F229" s="1087">
        <v>45225</v>
      </c>
      <c r="G229" s="593">
        <v>45235</v>
      </c>
      <c r="H229" s="1152">
        <v>254</v>
      </c>
      <c r="I229" s="914">
        <v>6986261.1200000001</v>
      </c>
      <c r="J229" s="1393"/>
    </row>
    <row r="230" spans="1:10">
      <c r="A230" s="1385"/>
      <c r="B230" s="1389"/>
      <c r="C230" s="914" t="s">
        <v>1446</v>
      </c>
      <c r="D230" s="1149" t="s">
        <v>1478</v>
      </c>
      <c r="E230" s="1064" t="s">
        <v>612</v>
      </c>
      <c r="F230" s="1087">
        <v>45246</v>
      </c>
      <c r="G230" s="593">
        <v>45261</v>
      </c>
      <c r="H230" s="1152">
        <v>228</v>
      </c>
      <c r="I230" s="914">
        <v>149999.79999999999</v>
      </c>
      <c r="J230" s="1393"/>
    </row>
    <row r="231" spans="1:10">
      <c r="A231" s="1385"/>
      <c r="B231" s="1389"/>
      <c r="C231" s="914" t="s">
        <v>1446</v>
      </c>
      <c r="D231" s="1149" t="s">
        <v>1478</v>
      </c>
      <c r="E231" s="1064" t="s">
        <v>612</v>
      </c>
      <c r="F231" s="1087">
        <v>45255</v>
      </c>
      <c r="G231" s="593">
        <v>45265</v>
      </c>
      <c r="H231" s="1152">
        <v>224</v>
      </c>
      <c r="I231" s="914">
        <v>7000000.1200000001</v>
      </c>
      <c r="J231" s="1393"/>
    </row>
    <row r="232" spans="1:10">
      <c r="A232" s="1385"/>
      <c r="B232" s="1389"/>
      <c r="C232" s="914" t="s">
        <v>1446</v>
      </c>
      <c r="D232" s="1149" t="s">
        <v>1478</v>
      </c>
      <c r="E232" s="1064" t="s">
        <v>612</v>
      </c>
      <c r="F232" s="1087">
        <v>45266</v>
      </c>
      <c r="G232" s="593">
        <v>45276</v>
      </c>
      <c r="H232" s="1152">
        <v>213</v>
      </c>
      <c r="I232" s="914">
        <v>933333</v>
      </c>
      <c r="J232" s="1393"/>
    </row>
    <row r="233" spans="1:10">
      <c r="A233" s="1385"/>
      <c r="B233" s="1389"/>
      <c r="C233" s="914" t="s">
        <v>1446</v>
      </c>
      <c r="D233" s="1149" t="s">
        <v>1478</v>
      </c>
      <c r="E233" s="1064" t="s">
        <v>612</v>
      </c>
      <c r="F233" s="1087">
        <v>45278</v>
      </c>
      <c r="G233" s="593">
        <v>45293</v>
      </c>
      <c r="H233" s="1152">
        <v>196</v>
      </c>
      <c r="I233" s="914">
        <v>150000</v>
      </c>
      <c r="J233" s="1393"/>
    </row>
    <row r="234" spans="1:10">
      <c r="A234" s="1385"/>
      <c r="B234" s="1389"/>
      <c r="C234" s="914" t="s">
        <v>1446</v>
      </c>
      <c r="D234" s="1149" t="s">
        <v>1478</v>
      </c>
      <c r="E234" s="1064" t="s">
        <v>612</v>
      </c>
      <c r="F234" s="1087">
        <v>45309</v>
      </c>
      <c r="G234" s="593">
        <v>45309</v>
      </c>
      <c r="H234" s="1152">
        <v>180</v>
      </c>
      <c r="I234" s="914">
        <v>6066667</v>
      </c>
      <c r="J234" s="1393"/>
    </row>
    <row r="235" spans="1:10">
      <c r="A235" s="1385"/>
      <c r="B235" s="1389"/>
      <c r="C235" s="914" t="s">
        <v>1446</v>
      </c>
      <c r="D235" s="1149" t="s">
        <v>1478</v>
      </c>
      <c r="E235" s="1064" t="s">
        <v>612</v>
      </c>
      <c r="F235" s="1087">
        <v>45316</v>
      </c>
      <c r="G235" s="593">
        <v>45331</v>
      </c>
      <c r="H235" s="1152">
        <v>158</v>
      </c>
      <c r="I235" s="914">
        <v>164000</v>
      </c>
      <c r="J235" s="1393"/>
    </row>
    <row r="236" spans="1:10">
      <c r="A236" s="1385"/>
      <c r="B236" s="1389"/>
      <c r="C236" s="914" t="s">
        <v>1446</v>
      </c>
      <c r="D236" s="1149" t="s">
        <v>1478</v>
      </c>
      <c r="E236" s="1064" t="s">
        <v>612</v>
      </c>
      <c r="F236" s="1087">
        <v>45328</v>
      </c>
      <c r="G236" s="593">
        <v>45338</v>
      </c>
      <c r="H236" s="1152">
        <v>151</v>
      </c>
      <c r="I236" s="914">
        <v>7840000</v>
      </c>
      <c r="J236" s="1393"/>
    </row>
    <row r="237" spans="1:10">
      <c r="A237" s="1385"/>
      <c r="B237" s="1389"/>
      <c r="C237" s="914" t="s">
        <v>1446</v>
      </c>
      <c r="D237" s="1149" t="s">
        <v>1478</v>
      </c>
      <c r="E237" s="1064" t="s">
        <v>612</v>
      </c>
      <c r="F237" s="1087">
        <v>45329</v>
      </c>
      <c r="G237" s="593">
        <v>45339</v>
      </c>
      <c r="H237" s="1152">
        <v>150</v>
      </c>
      <c r="I237" s="914">
        <v>1568000</v>
      </c>
      <c r="J237" s="1393"/>
    </row>
    <row r="238" spans="1:10">
      <c r="A238" s="1385"/>
      <c r="B238" s="1389"/>
      <c r="C238" s="914" t="s">
        <v>1446</v>
      </c>
      <c r="D238" s="1149" t="s">
        <v>1478</v>
      </c>
      <c r="E238" s="1064" t="s">
        <v>612</v>
      </c>
      <c r="F238" s="1087">
        <v>45345</v>
      </c>
      <c r="G238" s="593">
        <v>45360</v>
      </c>
      <c r="H238" s="1152">
        <v>129</v>
      </c>
      <c r="I238" s="914">
        <v>164000</v>
      </c>
      <c r="J238" s="1393"/>
    </row>
    <row r="239" spans="1:10">
      <c r="A239" s="1385"/>
      <c r="B239" s="1389"/>
      <c r="C239" s="914" t="s">
        <v>1446</v>
      </c>
      <c r="D239" s="1149" t="s">
        <v>1478</v>
      </c>
      <c r="E239" s="1064" t="s">
        <v>612</v>
      </c>
      <c r="F239" s="1087">
        <v>45371</v>
      </c>
      <c r="G239" s="593">
        <v>45386</v>
      </c>
      <c r="H239" s="1152">
        <v>103</v>
      </c>
      <c r="I239" s="914">
        <v>164000</v>
      </c>
      <c r="J239" s="1393"/>
    </row>
    <row r="240" spans="1:10">
      <c r="A240" s="1385"/>
      <c r="B240" s="1389"/>
      <c r="C240" s="914" t="s">
        <v>1446</v>
      </c>
      <c r="D240" s="1149" t="s">
        <v>1478</v>
      </c>
      <c r="E240" s="1064" t="s">
        <v>612</v>
      </c>
      <c r="F240" s="1087">
        <v>45406</v>
      </c>
      <c r="G240" s="593">
        <v>45421</v>
      </c>
      <c r="H240" s="1152">
        <v>68</v>
      </c>
      <c r="I240" s="914">
        <v>164000</v>
      </c>
      <c r="J240" s="1393"/>
    </row>
    <row r="241" spans="1:10">
      <c r="A241" s="1385"/>
      <c r="B241" s="1389"/>
      <c r="C241" s="914" t="s">
        <v>1446</v>
      </c>
      <c r="D241" s="1149" t="s">
        <v>1478</v>
      </c>
      <c r="E241" s="1064" t="s">
        <v>612</v>
      </c>
      <c r="F241" s="1087">
        <v>45435</v>
      </c>
      <c r="G241" s="593">
        <v>45450</v>
      </c>
      <c r="H241" s="1152">
        <v>39</v>
      </c>
      <c r="I241" s="914">
        <v>164000</v>
      </c>
      <c r="J241" s="1393"/>
    </row>
    <row r="242" spans="1:10">
      <c r="A242" s="1386"/>
      <c r="B242" s="1388"/>
      <c r="C242" s="914" t="s">
        <v>1446</v>
      </c>
      <c r="D242" s="1149" t="s">
        <v>1478</v>
      </c>
      <c r="E242" s="1064" t="s">
        <v>612</v>
      </c>
      <c r="F242" s="1087">
        <v>45468</v>
      </c>
      <c r="G242" s="593">
        <v>45483</v>
      </c>
      <c r="H242" s="1152">
        <v>6</v>
      </c>
      <c r="I242" s="914">
        <v>164000</v>
      </c>
      <c r="J242" s="1394"/>
    </row>
    <row r="243" spans="1:10">
      <c r="A243" s="982">
        <v>21</v>
      </c>
      <c r="B243" s="1173" t="s">
        <v>1469</v>
      </c>
      <c r="C243" s="914" t="s">
        <v>1468</v>
      </c>
      <c r="D243" s="1149" t="s">
        <v>1470</v>
      </c>
      <c r="E243" s="1064" t="s">
        <v>416</v>
      </c>
      <c r="F243" s="1087">
        <v>45566</v>
      </c>
      <c r="G243" s="593">
        <v>45596</v>
      </c>
      <c r="H243" s="1152" t="s">
        <v>2697</v>
      </c>
      <c r="I243" s="914">
        <v>691331</v>
      </c>
      <c r="J243" s="914">
        <f>SUM(I243)</f>
        <v>691331</v>
      </c>
    </row>
    <row r="244" spans="1:10">
      <c r="A244" s="1384">
        <v>22</v>
      </c>
      <c r="B244" s="1387" t="s">
        <v>1551</v>
      </c>
      <c r="C244" s="914" t="s">
        <v>1018</v>
      </c>
      <c r="D244" s="1149" t="s">
        <v>1017</v>
      </c>
      <c r="E244" s="1064" t="s">
        <v>416</v>
      </c>
      <c r="F244" s="1087">
        <v>45182</v>
      </c>
      <c r="G244" s="593">
        <v>45182</v>
      </c>
      <c r="H244" s="1150" t="s">
        <v>1552</v>
      </c>
      <c r="I244" s="914">
        <v>1426102.91</v>
      </c>
      <c r="J244" s="1392">
        <f>SUM(I244:I258)</f>
        <v>67494923.75999999</v>
      </c>
    </row>
    <row r="245" spans="1:10">
      <c r="A245" s="1385"/>
      <c r="B245" s="1389"/>
      <c r="C245" s="914" t="s">
        <v>1018</v>
      </c>
      <c r="D245" s="1149" t="s">
        <v>1017</v>
      </c>
      <c r="E245" s="1064" t="s">
        <v>416</v>
      </c>
      <c r="F245" s="1087">
        <v>45199</v>
      </c>
      <c r="G245" s="593">
        <v>45199</v>
      </c>
      <c r="H245" s="1150" t="s">
        <v>1553</v>
      </c>
      <c r="I245" s="914">
        <v>9291984.6600000001</v>
      </c>
      <c r="J245" s="1393"/>
    </row>
    <row r="246" spans="1:10">
      <c r="A246" s="1385"/>
      <c r="B246" s="1389"/>
      <c r="C246" s="914" t="s">
        <v>1018</v>
      </c>
      <c r="D246" s="1149" t="s">
        <v>1017</v>
      </c>
      <c r="E246" s="1064" t="s">
        <v>416</v>
      </c>
      <c r="F246" s="1087">
        <v>45282</v>
      </c>
      <c r="G246" s="593">
        <v>45282</v>
      </c>
      <c r="H246" s="1150" t="s">
        <v>1554</v>
      </c>
      <c r="I246" s="914">
        <v>8135376.2000000002</v>
      </c>
      <c r="J246" s="1393"/>
    </row>
    <row r="247" spans="1:10">
      <c r="A247" s="1385"/>
      <c r="B247" s="1389"/>
      <c r="C247" s="914" t="s">
        <v>1018</v>
      </c>
      <c r="D247" s="1149" t="s">
        <v>1017</v>
      </c>
      <c r="E247" s="1064" t="s">
        <v>416</v>
      </c>
      <c r="F247" s="1087">
        <v>45296</v>
      </c>
      <c r="G247" s="593">
        <v>45296</v>
      </c>
      <c r="H247" s="1150" t="s">
        <v>1555</v>
      </c>
      <c r="I247" s="914">
        <v>1283968.81</v>
      </c>
      <c r="J247" s="1393"/>
    </row>
    <row r="248" spans="1:10">
      <c r="A248" s="1385"/>
      <c r="B248" s="1389"/>
      <c r="C248" s="914" t="s">
        <v>1018</v>
      </c>
      <c r="D248" s="1149" t="s">
        <v>1017</v>
      </c>
      <c r="E248" s="1064" t="s">
        <v>416</v>
      </c>
      <c r="F248" s="1087">
        <v>45313</v>
      </c>
      <c r="G248" s="593">
        <v>45313</v>
      </c>
      <c r="H248" s="1150" t="s">
        <v>1556</v>
      </c>
      <c r="I248" s="914">
        <v>7101820.8499999996</v>
      </c>
      <c r="J248" s="1393"/>
    </row>
    <row r="249" spans="1:10">
      <c r="A249" s="1385"/>
      <c r="B249" s="1389"/>
      <c r="C249" s="914" t="s">
        <v>1018</v>
      </c>
      <c r="D249" s="1149" t="s">
        <v>1017</v>
      </c>
      <c r="E249" s="1064" t="s">
        <v>416</v>
      </c>
      <c r="F249" s="1087">
        <v>45313</v>
      </c>
      <c r="G249" s="593">
        <v>45313</v>
      </c>
      <c r="H249" s="1150" t="s">
        <v>1557</v>
      </c>
      <c r="I249" s="914">
        <v>1266177.6000000001</v>
      </c>
      <c r="J249" s="1393"/>
    </row>
    <row r="250" spans="1:10">
      <c r="A250" s="1385"/>
      <c r="B250" s="1389"/>
      <c r="C250" s="914" t="s">
        <v>1018</v>
      </c>
      <c r="D250" s="1149" t="s">
        <v>1017</v>
      </c>
      <c r="E250" s="1064" t="s">
        <v>416</v>
      </c>
      <c r="F250" s="1087">
        <v>45313</v>
      </c>
      <c r="G250" s="593">
        <v>45313</v>
      </c>
      <c r="H250" s="1150" t="s">
        <v>1558</v>
      </c>
      <c r="I250" s="914">
        <v>8081349.9299999997</v>
      </c>
      <c r="J250" s="1393"/>
    </row>
    <row r="251" spans="1:10">
      <c r="A251" s="1385"/>
      <c r="B251" s="1389"/>
      <c r="C251" s="914" t="s">
        <v>1018</v>
      </c>
      <c r="D251" s="1149" t="s">
        <v>1017</v>
      </c>
      <c r="E251" s="1064" t="s">
        <v>416</v>
      </c>
      <c r="F251" s="1087">
        <v>45313</v>
      </c>
      <c r="G251" s="593">
        <v>45313</v>
      </c>
      <c r="H251" s="1150" t="s">
        <v>1559</v>
      </c>
      <c r="I251" s="914">
        <v>1336934.33</v>
      </c>
      <c r="J251" s="1393"/>
    </row>
    <row r="252" spans="1:10">
      <c r="A252" s="1385"/>
      <c r="B252" s="1389"/>
      <c r="C252" s="914" t="s">
        <v>1018</v>
      </c>
      <c r="D252" s="1149" t="s">
        <v>1017</v>
      </c>
      <c r="E252" s="1064" t="s">
        <v>416</v>
      </c>
      <c r="F252" s="1087">
        <v>45313</v>
      </c>
      <c r="G252" s="593">
        <v>45313</v>
      </c>
      <c r="H252" s="1150" t="s">
        <v>1560</v>
      </c>
      <c r="I252" s="914">
        <v>681071.12</v>
      </c>
      <c r="J252" s="1393"/>
    </row>
    <row r="253" spans="1:10">
      <c r="A253" s="1385"/>
      <c r="B253" s="1389"/>
      <c r="C253" s="914" t="s">
        <v>1018</v>
      </c>
      <c r="D253" s="1149" t="s">
        <v>1017</v>
      </c>
      <c r="E253" s="1064" t="s">
        <v>416</v>
      </c>
      <c r="F253" s="1087">
        <v>45340</v>
      </c>
      <c r="G253" s="593">
        <v>45340</v>
      </c>
      <c r="H253" s="1150" t="s">
        <v>1561</v>
      </c>
      <c r="I253" s="914">
        <v>1239221.2</v>
      </c>
      <c r="J253" s="1393"/>
    </row>
    <row r="254" spans="1:10">
      <c r="A254" s="1385"/>
      <c r="B254" s="1389"/>
      <c r="C254" s="914" t="s">
        <v>1018</v>
      </c>
      <c r="D254" s="1149" t="s">
        <v>1017</v>
      </c>
      <c r="E254" s="1064" t="s">
        <v>416</v>
      </c>
      <c r="F254" s="1087">
        <v>45142</v>
      </c>
      <c r="G254" s="593">
        <v>45145</v>
      </c>
      <c r="H254" s="1150" t="s">
        <v>2698</v>
      </c>
      <c r="I254" s="914">
        <v>7283002.4100000001</v>
      </c>
      <c r="J254" s="1393"/>
    </row>
    <row r="255" spans="1:10">
      <c r="A255" s="1385"/>
      <c r="B255" s="1389"/>
      <c r="C255" s="914" t="s">
        <v>1018</v>
      </c>
      <c r="D255" s="1149" t="s">
        <v>1017</v>
      </c>
      <c r="E255" s="1064" t="s">
        <v>416</v>
      </c>
      <c r="F255" s="1087">
        <v>45351</v>
      </c>
      <c r="G255" s="593">
        <v>45351</v>
      </c>
      <c r="H255" s="1150" t="s">
        <v>1562</v>
      </c>
      <c r="I255" s="914">
        <v>9886275</v>
      </c>
      <c r="J255" s="1393"/>
    </row>
    <row r="256" spans="1:10">
      <c r="A256" s="1385"/>
      <c r="B256" s="1389"/>
      <c r="C256" s="914" t="s">
        <v>1018</v>
      </c>
      <c r="D256" s="1149" t="s">
        <v>1017</v>
      </c>
      <c r="E256" s="1064" t="s">
        <v>416</v>
      </c>
      <c r="F256" s="1087">
        <v>45382</v>
      </c>
      <c r="G256" s="593">
        <v>45382</v>
      </c>
      <c r="H256" s="1150" t="s">
        <v>2699</v>
      </c>
      <c r="I256" s="914">
        <v>10057419.58</v>
      </c>
      <c r="J256" s="1393"/>
    </row>
    <row r="257" spans="1:10">
      <c r="A257" s="1385"/>
      <c r="B257" s="1389"/>
      <c r="C257" s="914" t="s">
        <v>1018</v>
      </c>
      <c r="D257" s="1149" t="s">
        <v>1017</v>
      </c>
      <c r="E257" s="1064" t="s">
        <v>416</v>
      </c>
      <c r="F257" s="1087">
        <v>45547</v>
      </c>
      <c r="G257" s="593">
        <v>45547</v>
      </c>
      <c r="H257" s="1150" t="s">
        <v>2700</v>
      </c>
      <c r="I257" s="914">
        <v>13630.94</v>
      </c>
      <c r="J257" s="1393"/>
    </row>
    <row r="258" spans="1:10">
      <c r="A258" s="1386"/>
      <c r="B258" s="1388"/>
      <c r="C258" s="914" t="s">
        <v>2701</v>
      </c>
      <c r="D258" s="1149" t="s">
        <v>2702</v>
      </c>
      <c r="E258" s="1064" t="s">
        <v>416</v>
      </c>
      <c r="F258" s="1087">
        <v>45547</v>
      </c>
      <c r="G258" s="593">
        <v>45547</v>
      </c>
      <c r="H258" s="1150" t="s">
        <v>2703</v>
      </c>
      <c r="I258" s="914">
        <v>410588.22</v>
      </c>
      <c r="J258" s="1394"/>
    </row>
    <row r="259" spans="1:10">
      <c r="A259" s="982">
        <v>23</v>
      </c>
      <c r="B259" s="1173" t="s">
        <v>768</v>
      </c>
      <c r="C259" s="914" t="s">
        <v>769</v>
      </c>
      <c r="D259" s="1149" t="s">
        <v>2704</v>
      </c>
      <c r="E259" s="1064" t="s">
        <v>416</v>
      </c>
      <c r="F259" s="1087">
        <v>45552</v>
      </c>
      <c r="G259" s="593">
        <v>45552</v>
      </c>
      <c r="H259" s="1152" t="s">
        <v>2705</v>
      </c>
      <c r="I259" s="914">
        <v>292500</v>
      </c>
      <c r="J259" s="914">
        <f>SUM(I259)</f>
        <v>292500</v>
      </c>
    </row>
    <row r="260" spans="1:10">
      <c r="A260" s="1384">
        <v>24</v>
      </c>
      <c r="B260" s="1387" t="s">
        <v>1504</v>
      </c>
      <c r="C260" s="914" t="s">
        <v>1505</v>
      </c>
      <c r="D260" s="1149" t="s">
        <v>1506</v>
      </c>
      <c r="E260" s="1064" t="s">
        <v>612</v>
      </c>
      <c r="F260" s="1087">
        <v>45313</v>
      </c>
      <c r="G260" s="593">
        <v>45313</v>
      </c>
      <c r="H260" s="1152">
        <v>30052380</v>
      </c>
      <c r="I260" s="914">
        <v>1513106</v>
      </c>
      <c r="J260" s="1392">
        <f>SUM(I260:I291)</f>
        <v>40287490</v>
      </c>
    </row>
    <row r="261" spans="1:10">
      <c r="A261" s="1385"/>
      <c r="B261" s="1389"/>
      <c r="C261" s="914" t="s">
        <v>1505</v>
      </c>
      <c r="D261" s="1149" t="s">
        <v>1506</v>
      </c>
      <c r="E261" s="1064" t="s">
        <v>612</v>
      </c>
      <c r="F261" s="1087">
        <v>45405</v>
      </c>
      <c r="G261" s="593">
        <v>45420</v>
      </c>
      <c r="H261" s="1152">
        <v>30760021</v>
      </c>
      <c r="I261" s="914">
        <v>579402</v>
      </c>
      <c r="J261" s="1393"/>
    </row>
    <row r="262" spans="1:10">
      <c r="A262" s="1385"/>
      <c r="B262" s="1389"/>
      <c r="C262" s="914" t="s">
        <v>1505</v>
      </c>
      <c r="D262" s="1149" t="s">
        <v>1506</v>
      </c>
      <c r="E262" s="1064" t="s">
        <v>612</v>
      </c>
      <c r="F262" s="1087">
        <v>45432</v>
      </c>
      <c r="G262" s="593">
        <v>45451</v>
      </c>
      <c r="H262" s="1150" t="s">
        <v>1507</v>
      </c>
      <c r="I262" s="914">
        <v>2574780</v>
      </c>
      <c r="J262" s="1393"/>
    </row>
    <row r="263" spans="1:10">
      <c r="A263" s="1385"/>
      <c r="B263" s="1389"/>
      <c r="C263" s="914" t="s">
        <v>1505</v>
      </c>
      <c r="D263" s="1149" t="s">
        <v>1506</v>
      </c>
      <c r="E263" s="1064" t="s">
        <v>612</v>
      </c>
      <c r="F263" s="1087">
        <v>45432</v>
      </c>
      <c r="G263" s="593">
        <v>45451</v>
      </c>
      <c r="H263" s="1150" t="s">
        <v>1508</v>
      </c>
      <c r="I263" s="914">
        <v>3228500</v>
      </c>
      <c r="J263" s="1393"/>
    </row>
    <row r="264" spans="1:10">
      <c r="A264" s="1385"/>
      <c r="B264" s="1389"/>
      <c r="C264" s="914" t="s">
        <v>1505</v>
      </c>
      <c r="D264" s="1149" t="s">
        <v>1506</v>
      </c>
      <c r="E264" s="1064" t="s">
        <v>612</v>
      </c>
      <c r="F264" s="1087">
        <v>45463</v>
      </c>
      <c r="G264" s="593">
        <v>45482</v>
      </c>
      <c r="H264" s="1150" t="s">
        <v>1779</v>
      </c>
      <c r="I264" s="914">
        <v>2466710</v>
      </c>
      <c r="J264" s="1393"/>
    </row>
    <row r="265" spans="1:10">
      <c r="A265" s="1385"/>
      <c r="B265" s="1389"/>
      <c r="C265" s="914" t="s">
        <v>1505</v>
      </c>
      <c r="D265" s="1149" t="s">
        <v>1506</v>
      </c>
      <c r="E265" s="1064" t="s">
        <v>612</v>
      </c>
      <c r="F265" s="1087">
        <v>45463</v>
      </c>
      <c r="G265" s="593">
        <v>45463</v>
      </c>
      <c r="H265" s="1150" t="s">
        <v>1780</v>
      </c>
      <c r="I265" s="914">
        <v>498890</v>
      </c>
      <c r="J265" s="1393"/>
    </row>
    <row r="266" spans="1:10">
      <c r="A266" s="1385"/>
      <c r="B266" s="1389"/>
      <c r="C266" s="914" t="s">
        <v>1505</v>
      </c>
      <c r="D266" s="1149" t="s">
        <v>1506</v>
      </c>
      <c r="E266" s="1064" t="s">
        <v>612</v>
      </c>
      <c r="F266" s="1087">
        <v>45463</v>
      </c>
      <c r="G266" s="593">
        <v>45479</v>
      </c>
      <c r="H266" s="1150" t="s">
        <v>1781</v>
      </c>
      <c r="I266" s="914">
        <v>3114300</v>
      </c>
      <c r="J266" s="1393"/>
    </row>
    <row r="267" spans="1:10">
      <c r="A267" s="1385"/>
      <c r="B267" s="1389"/>
      <c r="C267" s="914" t="s">
        <v>1505</v>
      </c>
      <c r="D267" s="1149" t="s">
        <v>1506</v>
      </c>
      <c r="E267" s="1064" t="s">
        <v>612</v>
      </c>
      <c r="F267" s="1087">
        <v>45482</v>
      </c>
      <c r="G267" s="593">
        <v>45482</v>
      </c>
      <c r="H267" s="1150" t="s">
        <v>1773</v>
      </c>
      <c r="I267" s="914">
        <v>137600</v>
      </c>
      <c r="J267" s="1393"/>
    </row>
    <row r="268" spans="1:10">
      <c r="A268" s="1385"/>
      <c r="B268" s="1389"/>
      <c r="C268" s="914" t="s">
        <v>1505</v>
      </c>
      <c r="D268" s="1149" t="s">
        <v>1506</v>
      </c>
      <c r="E268" s="1064" t="s">
        <v>612</v>
      </c>
      <c r="F268" s="1087">
        <v>45490</v>
      </c>
      <c r="G268" s="593">
        <v>45490</v>
      </c>
      <c r="H268" s="1150" t="s">
        <v>1774</v>
      </c>
      <c r="I268" s="914">
        <v>132130</v>
      </c>
      <c r="J268" s="1393"/>
    </row>
    <row r="269" spans="1:10">
      <c r="A269" s="1385"/>
      <c r="B269" s="1389"/>
      <c r="C269" s="914" t="s">
        <v>1505</v>
      </c>
      <c r="D269" s="1149" t="s">
        <v>1506</v>
      </c>
      <c r="E269" s="1064" t="s">
        <v>612</v>
      </c>
      <c r="F269" s="1087">
        <v>45490</v>
      </c>
      <c r="G269" s="593">
        <v>45512</v>
      </c>
      <c r="H269" s="1150" t="s">
        <v>1775</v>
      </c>
      <c r="I269" s="914">
        <v>1149040</v>
      </c>
      <c r="J269" s="1393"/>
    </row>
    <row r="270" spans="1:10">
      <c r="A270" s="1385"/>
      <c r="B270" s="1389"/>
      <c r="C270" s="914" t="s">
        <v>1505</v>
      </c>
      <c r="D270" s="1149" t="s">
        <v>1506</v>
      </c>
      <c r="E270" s="1064" t="s">
        <v>612</v>
      </c>
      <c r="F270" s="1087">
        <v>45490</v>
      </c>
      <c r="G270" s="593">
        <v>45512</v>
      </c>
      <c r="H270" s="1150" t="s">
        <v>1776</v>
      </c>
      <c r="I270" s="914">
        <v>642820</v>
      </c>
      <c r="J270" s="1393"/>
    </row>
    <row r="271" spans="1:10">
      <c r="A271" s="1385"/>
      <c r="B271" s="1389"/>
      <c r="C271" s="914" t="s">
        <v>1505</v>
      </c>
      <c r="D271" s="1149" t="s">
        <v>1506</v>
      </c>
      <c r="E271" s="1064" t="s">
        <v>612</v>
      </c>
      <c r="F271" s="1087">
        <v>45491</v>
      </c>
      <c r="G271" s="593">
        <v>45491</v>
      </c>
      <c r="H271" s="1150" t="s">
        <v>1777</v>
      </c>
      <c r="I271" s="914">
        <v>2336610</v>
      </c>
      <c r="J271" s="1393"/>
    </row>
    <row r="272" spans="1:10">
      <c r="A272" s="1385"/>
      <c r="B272" s="1389"/>
      <c r="C272" s="914" t="s">
        <v>1505</v>
      </c>
      <c r="D272" s="1149" t="s">
        <v>1506</v>
      </c>
      <c r="E272" s="1064" t="s">
        <v>612</v>
      </c>
      <c r="F272" s="1087">
        <v>45495</v>
      </c>
      <c r="G272" s="593">
        <v>45495</v>
      </c>
      <c r="H272" s="1150" t="s">
        <v>1778</v>
      </c>
      <c r="I272" s="914">
        <v>4071654</v>
      </c>
      <c r="J272" s="1393"/>
    </row>
    <row r="273" spans="1:10">
      <c r="A273" s="1385"/>
      <c r="B273" s="1389"/>
      <c r="C273" s="914" t="s">
        <v>1505</v>
      </c>
      <c r="D273" s="1149" t="s">
        <v>1506</v>
      </c>
      <c r="E273" s="1064" t="s">
        <v>612</v>
      </c>
      <c r="F273" s="1087">
        <v>45495</v>
      </c>
      <c r="G273" s="593">
        <v>45495</v>
      </c>
      <c r="H273" s="1150" t="s">
        <v>1769</v>
      </c>
      <c r="I273" s="914">
        <v>538698</v>
      </c>
      <c r="J273" s="1393"/>
    </row>
    <row r="274" spans="1:10">
      <c r="A274" s="1385"/>
      <c r="B274" s="1389"/>
      <c r="C274" s="914" t="s">
        <v>1505</v>
      </c>
      <c r="D274" s="1149" t="s">
        <v>1506</v>
      </c>
      <c r="E274" s="1064" t="s">
        <v>612</v>
      </c>
      <c r="F274" s="1087">
        <v>45510</v>
      </c>
      <c r="G274" s="593">
        <v>45510</v>
      </c>
      <c r="H274" s="1150" t="s">
        <v>1770</v>
      </c>
      <c r="I274" s="914">
        <v>93580</v>
      </c>
      <c r="J274" s="1393"/>
    </row>
    <row r="275" spans="1:10">
      <c r="A275" s="1385"/>
      <c r="B275" s="1389"/>
      <c r="C275" s="914" t="s">
        <v>1505</v>
      </c>
      <c r="D275" s="1149" t="s">
        <v>1506</v>
      </c>
      <c r="E275" s="1064" t="s">
        <v>612</v>
      </c>
      <c r="F275" s="1087">
        <v>45526</v>
      </c>
      <c r="G275" s="593">
        <v>45541</v>
      </c>
      <c r="H275" s="1150" t="s">
        <v>1771</v>
      </c>
      <c r="I275" s="914">
        <v>2896850</v>
      </c>
      <c r="J275" s="1393"/>
    </row>
    <row r="276" spans="1:10">
      <c r="A276" s="1385"/>
      <c r="B276" s="1389"/>
      <c r="C276" s="914" t="s">
        <v>1505</v>
      </c>
      <c r="D276" s="1149" t="s">
        <v>1506</v>
      </c>
      <c r="E276" s="1064" t="s">
        <v>612</v>
      </c>
      <c r="F276" s="1087">
        <v>45528</v>
      </c>
      <c r="G276" s="593">
        <v>45548</v>
      </c>
      <c r="H276" s="1150" t="s">
        <v>1772</v>
      </c>
      <c r="I276" s="914">
        <v>79410</v>
      </c>
      <c r="J276" s="1393"/>
    </row>
    <row r="277" spans="1:10">
      <c r="A277" s="1385"/>
      <c r="B277" s="1389"/>
      <c r="C277" s="914" t="s">
        <v>1505</v>
      </c>
      <c r="D277" s="1149" t="s">
        <v>1506</v>
      </c>
      <c r="E277" s="1064" t="s">
        <v>612</v>
      </c>
      <c r="F277" s="1087">
        <v>45528</v>
      </c>
      <c r="G277" s="593">
        <v>45548</v>
      </c>
      <c r="H277" s="1150" t="s">
        <v>1764</v>
      </c>
      <c r="I277" s="914">
        <v>500720</v>
      </c>
      <c r="J277" s="1393"/>
    </row>
    <row r="278" spans="1:10">
      <c r="A278" s="1385"/>
      <c r="B278" s="1389"/>
      <c r="C278" s="914" t="s">
        <v>1505</v>
      </c>
      <c r="D278" s="1149" t="s">
        <v>1506</v>
      </c>
      <c r="E278" s="1064" t="s">
        <v>612</v>
      </c>
      <c r="F278" s="1087">
        <v>45528</v>
      </c>
      <c r="G278" s="593">
        <v>45548</v>
      </c>
      <c r="H278" s="1150" t="s">
        <v>1765</v>
      </c>
      <c r="I278" s="914">
        <v>889630</v>
      </c>
      <c r="J278" s="1393"/>
    </row>
    <row r="279" spans="1:10">
      <c r="A279" s="1385"/>
      <c r="B279" s="1389"/>
      <c r="C279" s="914" t="s">
        <v>1505</v>
      </c>
      <c r="D279" s="1149" t="s">
        <v>1506</v>
      </c>
      <c r="E279" s="1064" t="s">
        <v>612</v>
      </c>
      <c r="F279" s="1087">
        <v>45528</v>
      </c>
      <c r="G279" s="593">
        <v>45544</v>
      </c>
      <c r="H279" s="1150" t="s">
        <v>1766</v>
      </c>
      <c r="I279" s="914">
        <v>59460</v>
      </c>
      <c r="J279" s="1393"/>
    </row>
    <row r="280" spans="1:10">
      <c r="A280" s="1385"/>
      <c r="B280" s="1389"/>
      <c r="C280" s="914" t="s">
        <v>1505</v>
      </c>
      <c r="D280" s="1149" t="s">
        <v>1506</v>
      </c>
      <c r="E280" s="1064" t="s">
        <v>612</v>
      </c>
      <c r="F280" s="1087">
        <v>45528</v>
      </c>
      <c r="G280" s="593">
        <v>45528</v>
      </c>
      <c r="H280" s="1150" t="s">
        <v>1767</v>
      </c>
      <c r="I280" s="914">
        <v>123840</v>
      </c>
      <c r="J280" s="1393"/>
    </row>
    <row r="281" spans="1:10">
      <c r="A281" s="1385"/>
      <c r="B281" s="1389"/>
      <c r="C281" s="914" t="s">
        <v>1505</v>
      </c>
      <c r="D281" s="1149" t="s">
        <v>1506</v>
      </c>
      <c r="E281" s="1064" t="s">
        <v>612</v>
      </c>
      <c r="F281" s="1087">
        <v>45528</v>
      </c>
      <c r="G281" s="593">
        <v>45528</v>
      </c>
      <c r="H281" s="1150" t="s">
        <v>1768</v>
      </c>
      <c r="I281" s="914">
        <v>181050</v>
      </c>
      <c r="J281" s="1393"/>
    </row>
    <row r="282" spans="1:10">
      <c r="A282" s="1385"/>
      <c r="B282" s="1389"/>
      <c r="C282" s="914" t="s">
        <v>1505</v>
      </c>
      <c r="D282" s="1149" t="s">
        <v>1506</v>
      </c>
      <c r="E282" s="1064" t="s">
        <v>612</v>
      </c>
      <c r="F282" s="1087">
        <v>45528</v>
      </c>
      <c r="G282" s="593">
        <v>45528</v>
      </c>
      <c r="H282" s="1150" t="s">
        <v>1763</v>
      </c>
      <c r="I282" s="914">
        <v>781430</v>
      </c>
      <c r="J282" s="1393"/>
    </row>
    <row r="283" spans="1:10">
      <c r="A283" s="1385"/>
      <c r="B283" s="1389"/>
      <c r="C283" s="914" t="s">
        <v>1505</v>
      </c>
      <c r="D283" s="1149" t="s">
        <v>1506</v>
      </c>
      <c r="E283" s="1064" t="s">
        <v>612</v>
      </c>
      <c r="F283" s="1087">
        <v>45541</v>
      </c>
      <c r="G283" s="593">
        <v>45555</v>
      </c>
      <c r="H283" s="1150" t="s">
        <v>2706</v>
      </c>
      <c r="I283" s="914">
        <v>29340</v>
      </c>
      <c r="J283" s="1393"/>
    </row>
    <row r="284" spans="1:10">
      <c r="A284" s="1385"/>
      <c r="B284" s="1389"/>
      <c r="C284" s="914" t="s">
        <v>1505</v>
      </c>
      <c r="D284" s="1149" t="s">
        <v>1506</v>
      </c>
      <c r="E284" s="1064" t="s">
        <v>612</v>
      </c>
      <c r="F284" s="1087">
        <v>45553</v>
      </c>
      <c r="G284" s="593">
        <v>45553</v>
      </c>
      <c r="H284" s="1150" t="s">
        <v>2707</v>
      </c>
      <c r="I284" s="914">
        <v>154810</v>
      </c>
      <c r="J284" s="1393"/>
    </row>
    <row r="285" spans="1:10">
      <c r="A285" s="1385"/>
      <c r="B285" s="1389"/>
      <c r="C285" s="914" t="s">
        <v>1505</v>
      </c>
      <c r="D285" s="1149" t="s">
        <v>1506</v>
      </c>
      <c r="E285" s="1064" t="s">
        <v>612</v>
      </c>
      <c r="F285" s="1087">
        <v>45555</v>
      </c>
      <c r="G285" s="593">
        <v>45555</v>
      </c>
      <c r="H285" s="1150" t="s">
        <v>2708</v>
      </c>
      <c r="I285" s="914">
        <v>2105190</v>
      </c>
      <c r="J285" s="1393"/>
    </row>
    <row r="286" spans="1:10">
      <c r="A286" s="1385"/>
      <c r="B286" s="1389"/>
      <c r="C286" s="914" t="s">
        <v>1505</v>
      </c>
      <c r="D286" s="1149" t="s">
        <v>1506</v>
      </c>
      <c r="E286" s="1064" t="s">
        <v>612</v>
      </c>
      <c r="F286" s="1087">
        <v>45555</v>
      </c>
      <c r="G286" s="593">
        <v>45555</v>
      </c>
      <c r="H286" s="1150" t="s">
        <v>2709</v>
      </c>
      <c r="I286" s="914">
        <v>4659230</v>
      </c>
      <c r="J286" s="1393"/>
    </row>
    <row r="287" spans="1:10">
      <c r="A287" s="1385"/>
      <c r="B287" s="1389"/>
      <c r="C287" s="914" t="s">
        <v>1505</v>
      </c>
      <c r="D287" s="1149" t="s">
        <v>1506</v>
      </c>
      <c r="E287" s="1064" t="s">
        <v>612</v>
      </c>
      <c r="F287" s="1087">
        <v>45555</v>
      </c>
      <c r="G287" s="593">
        <v>45555</v>
      </c>
      <c r="H287" s="1150" t="s">
        <v>2710</v>
      </c>
      <c r="I287" s="914">
        <v>3069850</v>
      </c>
      <c r="J287" s="1393"/>
    </row>
    <row r="288" spans="1:10">
      <c r="A288" s="1385"/>
      <c r="B288" s="1389"/>
      <c r="C288" s="914" t="s">
        <v>1505</v>
      </c>
      <c r="D288" s="1149" t="s">
        <v>1506</v>
      </c>
      <c r="E288" s="1064" t="s">
        <v>612</v>
      </c>
      <c r="F288" s="1087">
        <v>45555</v>
      </c>
      <c r="G288" s="593">
        <v>45555</v>
      </c>
      <c r="H288" s="1150" t="s">
        <v>2711</v>
      </c>
      <c r="I288" s="914">
        <v>46110</v>
      </c>
      <c r="J288" s="1393"/>
    </row>
    <row r="289" spans="1:10">
      <c r="A289" s="1385"/>
      <c r="B289" s="1389"/>
      <c r="C289" s="914" t="s">
        <v>1505</v>
      </c>
      <c r="D289" s="1149" t="s">
        <v>1506</v>
      </c>
      <c r="E289" s="1064" t="s">
        <v>612</v>
      </c>
      <c r="F289" s="1087">
        <v>45555</v>
      </c>
      <c r="G289" s="593">
        <v>45555</v>
      </c>
      <c r="H289" s="1150" t="s">
        <v>2712</v>
      </c>
      <c r="I289" s="914">
        <v>122590</v>
      </c>
      <c r="J289" s="1393"/>
    </row>
    <row r="290" spans="1:10">
      <c r="A290" s="1385"/>
      <c r="B290" s="1389"/>
      <c r="C290" s="914" t="s">
        <v>1505</v>
      </c>
      <c r="D290" s="1149" t="s">
        <v>1506</v>
      </c>
      <c r="E290" s="1064" t="s">
        <v>612</v>
      </c>
      <c r="F290" s="1087">
        <v>45555</v>
      </c>
      <c r="G290" s="593">
        <v>45555</v>
      </c>
      <c r="H290" s="1150" t="s">
        <v>2713</v>
      </c>
      <c r="I290" s="914">
        <v>179160</v>
      </c>
      <c r="J290" s="1393"/>
    </row>
    <row r="291" spans="1:10">
      <c r="A291" s="1386"/>
      <c r="B291" s="1388"/>
      <c r="C291" s="914" t="s">
        <v>1505</v>
      </c>
      <c r="D291" s="1149" t="s">
        <v>1506</v>
      </c>
      <c r="E291" s="1064" t="s">
        <v>612</v>
      </c>
      <c r="F291" s="1087">
        <v>45555</v>
      </c>
      <c r="G291" s="593">
        <v>45555</v>
      </c>
      <c r="H291" s="1150" t="s">
        <v>2714</v>
      </c>
      <c r="I291" s="914">
        <v>1331000</v>
      </c>
      <c r="J291" s="1394"/>
    </row>
    <row r="292" spans="1:10">
      <c r="A292" s="982">
        <v>25</v>
      </c>
      <c r="B292" s="1173" t="s">
        <v>2715</v>
      </c>
      <c r="C292" s="914" t="s">
        <v>2506</v>
      </c>
      <c r="D292" s="1149" t="s">
        <v>2514</v>
      </c>
      <c r="E292" s="1064" t="s">
        <v>682</v>
      </c>
      <c r="F292" s="1087">
        <v>45576</v>
      </c>
      <c r="G292" s="593">
        <v>45576</v>
      </c>
      <c r="H292" s="1152" t="s">
        <v>2716</v>
      </c>
      <c r="I292" s="914">
        <v>421962</v>
      </c>
      <c r="J292" s="914">
        <f>SUM(I292)</f>
        <v>421962</v>
      </c>
    </row>
    <row r="293" spans="1:10">
      <c r="A293" s="1384">
        <v>26</v>
      </c>
      <c r="B293" s="1387" t="s">
        <v>2717</v>
      </c>
      <c r="C293" s="914" t="s">
        <v>2718</v>
      </c>
      <c r="D293" s="1149" t="s">
        <v>1479</v>
      </c>
      <c r="E293" s="1064" t="s">
        <v>612</v>
      </c>
      <c r="F293" s="593">
        <v>45251</v>
      </c>
      <c r="G293" s="593">
        <v>45402</v>
      </c>
      <c r="H293" s="1153" t="s">
        <v>2719</v>
      </c>
      <c r="I293" s="914">
        <v>2092436</v>
      </c>
      <c r="J293" s="1392">
        <f>SUM(I293:I296)</f>
        <v>14046313.51</v>
      </c>
    </row>
    <row r="294" spans="1:10">
      <c r="A294" s="1385"/>
      <c r="B294" s="1389"/>
      <c r="C294" s="914" t="s">
        <v>1447</v>
      </c>
      <c r="D294" s="1149" t="s">
        <v>1479</v>
      </c>
      <c r="E294" s="1064" t="s">
        <v>612</v>
      </c>
      <c r="F294" s="1087">
        <v>44833</v>
      </c>
      <c r="G294" s="593">
        <v>44834</v>
      </c>
      <c r="H294" s="1152">
        <v>655</v>
      </c>
      <c r="I294" s="914">
        <v>284554</v>
      </c>
      <c r="J294" s="1393"/>
    </row>
    <row r="295" spans="1:10">
      <c r="A295" s="1385"/>
      <c r="B295" s="1389"/>
      <c r="C295" s="914" t="s">
        <v>1447</v>
      </c>
      <c r="D295" s="1149" t="s">
        <v>1479</v>
      </c>
      <c r="E295" s="1064" t="s">
        <v>612</v>
      </c>
      <c r="F295" s="1087">
        <v>44895</v>
      </c>
      <c r="G295" s="593">
        <v>44895</v>
      </c>
      <c r="H295" s="1152">
        <v>594</v>
      </c>
      <c r="I295" s="914">
        <v>2683262.5099999998</v>
      </c>
      <c r="J295" s="1393"/>
    </row>
    <row r="296" spans="1:10">
      <c r="A296" s="1386"/>
      <c r="B296" s="1388"/>
      <c r="C296" s="914" t="s">
        <v>1447</v>
      </c>
      <c r="D296" s="1149" t="s">
        <v>1479</v>
      </c>
      <c r="E296" s="1064" t="s">
        <v>612</v>
      </c>
      <c r="F296" s="1087">
        <v>44938</v>
      </c>
      <c r="G296" s="593">
        <v>45301</v>
      </c>
      <c r="H296" s="1152">
        <v>188</v>
      </c>
      <c r="I296" s="914">
        <v>8986061</v>
      </c>
      <c r="J296" s="1394"/>
    </row>
    <row r="297" spans="1:10">
      <c r="A297" s="982">
        <v>27</v>
      </c>
      <c r="B297" s="680" t="s">
        <v>2509</v>
      </c>
      <c r="C297" s="914" t="s">
        <v>2508</v>
      </c>
      <c r="D297" s="1149" t="s">
        <v>2515</v>
      </c>
      <c r="E297" s="1064" t="s">
        <v>612</v>
      </c>
      <c r="F297" s="1087">
        <v>45577</v>
      </c>
      <c r="G297" s="593">
        <v>45578</v>
      </c>
      <c r="H297" s="1152" t="s">
        <v>2720</v>
      </c>
      <c r="I297" s="914">
        <v>981500</v>
      </c>
      <c r="J297" s="914">
        <f>SUM(I297)</f>
        <v>981500</v>
      </c>
    </row>
    <row r="298" spans="1:10">
      <c r="A298" s="1384">
        <v>28</v>
      </c>
      <c r="B298" s="1387" t="s">
        <v>1448</v>
      </c>
      <c r="C298" s="914" t="s">
        <v>1449</v>
      </c>
      <c r="D298" s="1149" t="s">
        <v>1480</v>
      </c>
      <c r="E298" s="1064" t="s">
        <v>612</v>
      </c>
      <c r="F298" s="1087">
        <v>45560</v>
      </c>
      <c r="G298" s="593">
        <v>45590</v>
      </c>
      <c r="H298" s="1152" t="s">
        <v>2721</v>
      </c>
      <c r="I298" s="914">
        <v>23000</v>
      </c>
      <c r="J298" s="1392">
        <f>SUM(I298:I299)</f>
        <v>184000</v>
      </c>
    </row>
    <row r="299" spans="1:10">
      <c r="A299" s="1386"/>
      <c r="B299" s="1388"/>
      <c r="C299" s="914" t="s">
        <v>1449</v>
      </c>
      <c r="D299" s="1149" t="s">
        <v>1480</v>
      </c>
      <c r="E299" s="1064" t="s">
        <v>612</v>
      </c>
      <c r="F299" s="1087">
        <v>45573</v>
      </c>
      <c r="G299" s="593">
        <v>45603</v>
      </c>
      <c r="H299" s="1152" t="s">
        <v>2722</v>
      </c>
      <c r="I299" s="914">
        <v>161000</v>
      </c>
      <c r="J299" s="1394"/>
    </row>
    <row r="300" spans="1:10">
      <c r="A300" s="982">
        <v>29</v>
      </c>
      <c r="B300" s="680" t="s">
        <v>1450</v>
      </c>
      <c r="C300" s="914" t="s">
        <v>1451</v>
      </c>
      <c r="D300" s="1149" t="s">
        <v>1471</v>
      </c>
      <c r="E300" s="1064" t="s">
        <v>612</v>
      </c>
      <c r="F300" s="1087"/>
      <c r="G300" s="593"/>
      <c r="H300" s="1152"/>
      <c r="I300" s="914">
        <v>479600</v>
      </c>
      <c r="J300" s="914">
        <f>SUM(I300)</f>
        <v>479600</v>
      </c>
    </row>
    <row r="301" spans="1:10">
      <c r="A301" s="982">
        <v>30</v>
      </c>
      <c r="B301" s="1173" t="s">
        <v>1518</v>
      </c>
      <c r="C301" s="914" t="s">
        <v>1452</v>
      </c>
      <c r="D301" s="1149" t="s">
        <v>1481</v>
      </c>
      <c r="E301" s="1064" t="s">
        <v>612</v>
      </c>
      <c r="F301" s="1087">
        <v>45176</v>
      </c>
      <c r="G301" s="593">
        <v>45184</v>
      </c>
      <c r="H301" s="1152">
        <v>306</v>
      </c>
      <c r="I301" s="914">
        <v>1515789.2</v>
      </c>
      <c r="J301" s="914">
        <f>SUM(I301)</f>
        <v>1515789.2</v>
      </c>
    </row>
    <row r="302" spans="1:10">
      <c r="A302" s="982">
        <v>31</v>
      </c>
      <c r="B302" s="1173" t="s">
        <v>2723</v>
      </c>
      <c r="C302" s="914">
        <v>1140424222</v>
      </c>
      <c r="D302" s="1149" t="s">
        <v>2724</v>
      </c>
      <c r="E302" s="1064" t="s">
        <v>612</v>
      </c>
      <c r="F302" s="1087">
        <v>45579</v>
      </c>
      <c r="G302" s="593">
        <v>45579</v>
      </c>
      <c r="H302" s="1152" t="s">
        <v>2725</v>
      </c>
      <c r="I302" s="914">
        <v>135000</v>
      </c>
      <c r="J302" s="914">
        <f>SUM(I302)</f>
        <v>135000</v>
      </c>
    </row>
    <row r="303" spans="1:10">
      <c r="A303" s="982">
        <v>32</v>
      </c>
      <c r="B303" s="680" t="s">
        <v>1519</v>
      </c>
      <c r="C303" s="914" t="s">
        <v>1520</v>
      </c>
      <c r="D303" s="1149" t="s">
        <v>1521</v>
      </c>
      <c r="E303" s="1064" t="s">
        <v>612</v>
      </c>
      <c r="F303" s="1087">
        <v>45338</v>
      </c>
      <c r="G303" s="593">
        <v>45346</v>
      </c>
      <c r="H303" s="1152" t="s">
        <v>1522</v>
      </c>
      <c r="I303" s="914">
        <v>3750001.92</v>
      </c>
      <c r="J303" s="1146">
        <f>SUM(I303)</f>
        <v>3750001.92</v>
      </c>
    </row>
    <row r="304" spans="1:10">
      <c r="A304" s="1384">
        <v>33</v>
      </c>
      <c r="B304" s="1387" t="s">
        <v>1453</v>
      </c>
      <c r="C304" s="914" t="s">
        <v>1454</v>
      </c>
      <c r="D304" s="1149" t="s">
        <v>1477</v>
      </c>
      <c r="E304" s="1064" t="s">
        <v>612</v>
      </c>
      <c r="F304" s="1087">
        <v>45212</v>
      </c>
      <c r="G304" s="593">
        <v>45212</v>
      </c>
      <c r="H304" s="1152">
        <v>278</v>
      </c>
      <c r="I304" s="914">
        <v>600000</v>
      </c>
      <c r="J304" s="1393">
        <f>SUM(I304:I307)</f>
        <v>3351080</v>
      </c>
    </row>
    <row r="305" spans="1:10">
      <c r="A305" s="1385"/>
      <c r="B305" s="1389"/>
      <c r="C305" s="914" t="s">
        <v>1454</v>
      </c>
      <c r="D305" s="1149" t="s">
        <v>1477</v>
      </c>
      <c r="E305" s="1064" t="s">
        <v>612</v>
      </c>
      <c r="F305" s="1087">
        <v>45212</v>
      </c>
      <c r="G305" s="593">
        <v>45243</v>
      </c>
      <c r="H305" s="1152">
        <v>247</v>
      </c>
      <c r="I305" s="914">
        <v>1018000</v>
      </c>
      <c r="J305" s="1393"/>
    </row>
    <row r="306" spans="1:10">
      <c r="A306" s="1385"/>
      <c r="B306" s="1389"/>
      <c r="C306" s="914" t="s">
        <v>1454</v>
      </c>
      <c r="D306" s="1149" t="s">
        <v>1477</v>
      </c>
      <c r="E306" s="1064" t="s">
        <v>612</v>
      </c>
      <c r="F306" s="1087">
        <v>45260</v>
      </c>
      <c r="G306" s="593">
        <v>45290</v>
      </c>
      <c r="H306" s="1152">
        <v>200</v>
      </c>
      <c r="I306" s="914">
        <v>500000</v>
      </c>
      <c r="J306" s="1393"/>
    </row>
    <row r="307" spans="1:10">
      <c r="A307" s="1386"/>
      <c r="B307" s="1388"/>
      <c r="C307" s="914" t="s">
        <v>1454</v>
      </c>
      <c r="D307" s="1149" t="s">
        <v>1477</v>
      </c>
      <c r="E307" s="1064" t="s">
        <v>612</v>
      </c>
      <c r="F307" s="1087">
        <v>45264</v>
      </c>
      <c r="G307" s="593">
        <v>45295</v>
      </c>
      <c r="H307" s="1152">
        <v>195</v>
      </c>
      <c r="I307" s="914">
        <v>1233080</v>
      </c>
      <c r="J307" s="1394"/>
    </row>
    <row r="308" spans="1:10">
      <c r="A308" s="982">
        <v>34</v>
      </c>
      <c r="B308" s="1173" t="s">
        <v>775</v>
      </c>
      <c r="C308" s="914" t="s">
        <v>786</v>
      </c>
      <c r="D308" s="1149" t="s">
        <v>787</v>
      </c>
      <c r="E308" s="1064" t="s">
        <v>612</v>
      </c>
      <c r="F308" s="1087">
        <v>45577</v>
      </c>
      <c r="G308" s="593">
        <v>45577</v>
      </c>
      <c r="H308" s="1152" t="s">
        <v>2726</v>
      </c>
      <c r="I308" s="914">
        <v>1264643</v>
      </c>
      <c r="J308" s="914">
        <f t="shared" ref="J308" si="0">+I308</f>
        <v>1264643</v>
      </c>
    </row>
    <row r="309" spans="1:10">
      <c r="A309" s="982">
        <v>35</v>
      </c>
      <c r="B309" s="1173" t="s">
        <v>1455</v>
      </c>
      <c r="C309" s="914" t="s">
        <v>1456</v>
      </c>
      <c r="D309" s="1149" t="s">
        <v>1476</v>
      </c>
      <c r="E309" s="1064" t="s">
        <v>612</v>
      </c>
      <c r="F309" s="1087">
        <v>45429</v>
      </c>
      <c r="G309" s="593">
        <v>45429</v>
      </c>
      <c r="H309" s="1152" t="s">
        <v>1457</v>
      </c>
      <c r="I309" s="914">
        <v>253882.02</v>
      </c>
      <c r="J309" s="914">
        <f>SUM(I309)</f>
        <v>253882.02</v>
      </c>
    </row>
    <row r="310" spans="1:10">
      <c r="A310" s="982">
        <v>36</v>
      </c>
      <c r="B310" s="1173" t="s">
        <v>1458</v>
      </c>
      <c r="C310" s="914" t="s">
        <v>1459</v>
      </c>
      <c r="D310" s="1149" t="s">
        <v>1475</v>
      </c>
      <c r="E310" s="1064" t="s">
        <v>612</v>
      </c>
      <c r="F310" s="1087">
        <v>45564</v>
      </c>
      <c r="G310" s="593">
        <v>45564</v>
      </c>
      <c r="H310" s="1152" t="s">
        <v>2727</v>
      </c>
      <c r="I310" s="914">
        <v>280932.99</v>
      </c>
      <c r="J310" s="914">
        <f>SUM(I310)</f>
        <v>280932.99</v>
      </c>
    </row>
    <row r="311" spans="1:10">
      <c r="A311" s="1384">
        <v>37</v>
      </c>
      <c r="B311" s="1387" t="s">
        <v>1460</v>
      </c>
      <c r="C311" s="914" t="s">
        <v>1461</v>
      </c>
      <c r="D311" s="1149" t="s">
        <v>1474</v>
      </c>
      <c r="E311" s="1064" t="s">
        <v>612</v>
      </c>
      <c r="F311" s="1087">
        <v>45435</v>
      </c>
      <c r="G311" s="593">
        <v>45445</v>
      </c>
      <c r="H311" s="1152" t="s">
        <v>1462</v>
      </c>
      <c r="I311" s="914">
        <v>1100000</v>
      </c>
      <c r="J311" s="1392">
        <f>SUM(I311:I315)</f>
        <v>4238000</v>
      </c>
    </row>
    <row r="312" spans="1:10">
      <c r="A312" s="1385"/>
      <c r="B312" s="1389"/>
      <c r="C312" s="914" t="s">
        <v>1461</v>
      </c>
      <c r="D312" s="1149" t="s">
        <v>1474</v>
      </c>
      <c r="E312" s="1064" t="s">
        <v>612</v>
      </c>
      <c r="F312" s="1087">
        <v>45467</v>
      </c>
      <c r="G312" s="593">
        <v>45477</v>
      </c>
      <c r="H312" s="1152" t="s">
        <v>1463</v>
      </c>
      <c r="I312" s="914">
        <v>1100000</v>
      </c>
      <c r="J312" s="1393"/>
    </row>
    <row r="313" spans="1:10">
      <c r="A313" s="1385"/>
      <c r="B313" s="1389"/>
      <c r="C313" s="914" t="s">
        <v>1461</v>
      </c>
      <c r="D313" s="1149" t="s">
        <v>1474</v>
      </c>
      <c r="E313" s="1064" t="s">
        <v>612</v>
      </c>
      <c r="F313" s="1087">
        <v>45526</v>
      </c>
      <c r="G313" s="593">
        <v>45536</v>
      </c>
      <c r="H313" s="1152" t="s">
        <v>1756</v>
      </c>
      <c r="I313" s="914">
        <v>900000</v>
      </c>
      <c r="J313" s="1393"/>
    </row>
    <row r="314" spans="1:10">
      <c r="A314" s="1386"/>
      <c r="B314" s="1388"/>
      <c r="C314" s="914" t="s">
        <v>1461</v>
      </c>
      <c r="D314" s="1149" t="s">
        <v>1474</v>
      </c>
      <c r="E314" s="1064" t="s">
        <v>612</v>
      </c>
      <c r="F314" s="1087">
        <v>45563</v>
      </c>
      <c r="G314" s="593">
        <v>45573</v>
      </c>
      <c r="H314" s="1152" t="s">
        <v>2728</v>
      </c>
      <c r="I314" s="914">
        <v>900000</v>
      </c>
      <c r="J314" s="1393"/>
    </row>
    <row r="315" spans="1:10">
      <c r="A315" s="982">
        <v>38</v>
      </c>
      <c r="B315" s="1173" t="s">
        <v>1758</v>
      </c>
      <c r="C315" s="914" t="s">
        <v>1759</v>
      </c>
      <c r="D315" s="1149" t="s">
        <v>1757</v>
      </c>
      <c r="E315" s="1064" t="s">
        <v>612</v>
      </c>
      <c r="F315" s="1087">
        <v>45563</v>
      </c>
      <c r="G315" s="593">
        <v>45583</v>
      </c>
      <c r="H315" s="1152" t="s">
        <v>2729</v>
      </c>
      <c r="I315" s="914">
        <v>238000</v>
      </c>
      <c r="J315" s="1394"/>
    </row>
    <row r="316" spans="1:10">
      <c r="A316" s="1384">
        <v>39</v>
      </c>
      <c r="B316" s="1387" t="s">
        <v>1627</v>
      </c>
      <c r="C316" s="914" t="s">
        <v>1628</v>
      </c>
      <c r="D316" s="1149" t="s">
        <v>1629</v>
      </c>
      <c r="E316" s="1064" t="s">
        <v>612</v>
      </c>
      <c r="F316" s="1087">
        <v>45463</v>
      </c>
      <c r="G316" s="593">
        <v>45493</v>
      </c>
      <c r="H316" s="1150" t="s">
        <v>1737</v>
      </c>
      <c r="I316" s="914">
        <v>1087104</v>
      </c>
      <c r="J316" s="1392">
        <f>SUM(I316:I318)</f>
        <v>2898944</v>
      </c>
    </row>
    <row r="317" spans="1:10">
      <c r="A317" s="1385"/>
      <c r="B317" s="1389"/>
      <c r="C317" s="914" t="s">
        <v>1628</v>
      </c>
      <c r="D317" s="1149" t="s">
        <v>1629</v>
      </c>
      <c r="E317" s="1064" t="s">
        <v>612</v>
      </c>
      <c r="F317" s="1087">
        <v>45492</v>
      </c>
      <c r="G317" s="593">
        <v>45522</v>
      </c>
      <c r="H317" s="1150" t="s">
        <v>1738</v>
      </c>
      <c r="I317" s="914">
        <v>724736</v>
      </c>
      <c r="J317" s="1393"/>
    </row>
    <row r="318" spans="1:10">
      <c r="A318" s="1386"/>
      <c r="B318" s="1388"/>
      <c r="C318" s="914" t="s">
        <v>1628</v>
      </c>
      <c r="D318" s="1149" t="s">
        <v>1629</v>
      </c>
      <c r="E318" s="1064" t="s">
        <v>612</v>
      </c>
      <c r="F318" s="1087">
        <v>45555</v>
      </c>
      <c r="G318" s="593">
        <v>45585</v>
      </c>
      <c r="H318" s="1152" t="s">
        <v>2730</v>
      </c>
      <c r="I318" s="914">
        <v>1087104</v>
      </c>
      <c r="J318" s="1394"/>
    </row>
    <row r="319" spans="1:10">
      <c r="A319" s="1384">
        <v>40</v>
      </c>
      <c r="B319" s="1387" t="s">
        <v>1633</v>
      </c>
      <c r="C319" s="914" t="s">
        <v>1634</v>
      </c>
      <c r="D319" s="1149" t="s">
        <v>1635</v>
      </c>
      <c r="E319" s="1064" t="s">
        <v>612</v>
      </c>
      <c r="F319" s="1087">
        <v>45383</v>
      </c>
      <c r="G319" s="593">
        <v>45383</v>
      </c>
      <c r="H319" s="1150" t="s">
        <v>1636</v>
      </c>
      <c r="I319" s="914">
        <v>17632738</v>
      </c>
      <c r="J319" s="1392">
        <f>SUM(I319:I372)</f>
        <v>298101291.22000003</v>
      </c>
    </row>
    <row r="320" spans="1:10">
      <c r="A320" s="1385"/>
      <c r="B320" s="1389"/>
      <c r="C320" s="914" t="s">
        <v>1634</v>
      </c>
      <c r="D320" s="1149" t="s">
        <v>1635</v>
      </c>
      <c r="E320" s="1064" t="s">
        <v>612</v>
      </c>
      <c r="F320" s="1087">
        <v>45415</v>
      </c>
      <c r="G320" s="593">
        <v>45415</v>
      </c>
      <c r="H320" s="1150" t="s">
        <v>1637</v>
      </c>
      <c r="I320" s="914">
        <v>3054240</v>
      </c>
      <c r="J320" s="1393"/>
    </row>
    <row r="321" spans="1:10">
      <c r="A321" s="1385"/>
      <c r="B321" s="1389"/>
      <c r="C321" s="914" t="s">
        <v>1634</v>
      </c>
      <c r="D321" s="1149" t="s">
        <v>1635</v>
      </c>
      <c r="E321" s="1064" t="s">
        <v>612</v>
      </c>
      <c r="F321" s="1087">
        <v>45415</v>
      </c>
      <c r="G321" s="593">
        <v>45415</v>
      </c>
      <c r="H321" s="1150" t="s">
        <v>1638</v>
      </c>
      <c r="I321" s="914">
        <v>2950560</v>
      </c>
      <c r="J321" s="1393"/>
    </row>
    <row r="322" spans="1:10">
      <c r="A322" s="1385"/>
      <c r="B322" s="1389"/>
      <c r="C322" s="914" t="s">
        <v>1634</v>
      </c>
      <c r="D322" s="1149" t="s">
        <v>1635</v>
      </c>
      <c r="E322" s="1064" t="s">
        <v>612</v>
      </c>
      <c r="F322" s="1087">
        <v>45415</v>
      </c>
      <c r="G322" s="593">
        <v>45415</v>
      </c>
      <c r="H322" s="1150" t="s">
        <v>1639</v>
      </c>
      <c r="I322" s="914">
        <v>534849.49</v>
      </c>
      <c r="J322" s="1393"/>
    </row>
    <row r="323" spans="1:10">
      <c r="A323" s="1385"/>
      <c r="B323" s="1389"/>
      <c r="C323" s="914" t="s">
        <v>1634</v>
      </c>
      <c r="D323" s="1149" t="s">
        <v>1635</v>
      </c>
      <c r="E323" s="1064" t="s">
        <v>612</v>
      </c>
      <c r="F323" s="1087">
        <v>45415</v>
      </c>
      <c r="G323" s="593">
        <v>45415</v>
      </c>
      <c r="H323" s="1150" t="s">
        <v>1640</v>
      </c>
      <c r="I323" s="914">
        <v>8203598.5300000003</v>
      </c>
      <c r="J323" s="1393"/>
    </row>
    <row r="324" spans="1:10">
      <c r="A324" s="1385"/>
      <c r="B324" s="1389"/>
      <c r="C324" s="914" t="s">
        <v>1634</v>
      </c>
      <c r="D324" s="1149" t="s">
        <v>1635</v>
      </c>
      <c r="E324" s="1064" t="s">
        <v>612</v>
      </c>
      <c r="F324" s="1087">
        <v>45415</v>
      </c>
      <c r="G324" s="593">
        <v>45415</v>
      </c>
      <c r="H324" s="1150" t="s">
        <v>1641</v>
      </c>
      <c r="I324" s="914">
        <v>2646441.44</v>
      </c>
      <c r="J324" s="1393"/>
    </row>
    <row r="325" spans="1:10">
      <c r="A325" s="1385"/>
      <c r="B325" s="1389"/>
      <c r="C325" s="914" t="s">
        <v>1634</v>
      </c>
      <c r="D325" s="1149" t="s">
        <v>1635</v>
      </c>
      <c r="E325" s="1064" t="s">
        <v>612</v>
      </c>
      <c r="F325" s="1087">
        <v>45415</v>
      </c>
      <c r="G325" s="593">
        <v>45415</v>
      </c>
      <c r="H325" s="1150" t="s">
        <v>1642</v>
      </c>
      <c r="I325" s="914">
        <v>4240299.17</v>
      </c>
      <c r="J325" s="1393"/>
    </row>
    <row r="326" spans="1:10">
      <c r="A326" s="1385"/>
      <c r="B326" s="1389"/>
      <c r="C326" s="914" t="s">
        <v>1634</v>
      </c>
      <c r="D326" s="1149" t="s">
        <v>1635</v>
      </c>
      <c r="E326" s="1064" t="s">
        <v>612</v>
      </c>
      <c r="F326" s="1087">
        <v>45415</v>
      </c>
      <c r="G326" s="593">
        <v>45415</v>
      </c>
      <c r="H326" s="1150" t="s">
        <v>1643</v>
      </c>
      <c r="I326" s="914">
        <v>262272</v>
      </c>
      <c r="J326" s="1393"/>
    </row>
    <row r="327" spans="1:10">
      <c r="A327" s="1385"/>
      <c r="B327" s="1389"/>
      <c r="C327" s="914" t="s">
        <v>1634</v>
      </c>
      <c r="D327" s="1149" t="s">
        <v>1635</v>
      </c>
      <c r="E327" s="1064" t="s">
        <v>612</v>
      </c>
      <c r="F327" s="1087">
        <v>45415</v>
      </c>
      <c r="G327" s="593">
        <v>45415</v>
      </c>
      <c r="H327" s="1150" t="s">
        <v>1644</v>
      </c>
      <c r="I327" s="914">
        <v>3569403</v>
      </c>
      <c r="J327" s="1393"/>
    </row>
    <row r="328" spans="1:10">
      <c r="A328" s="1385"/>
      <c r="B328" s="1389"/>
      <c r="C328" s="914" t="s">
        <v>1634</v>
      </c>
      <c r="D328" s="1149" t="s">
        <v>1635</v>
      </c>
      <c r="E328" s="1064" t="s">
        <v>612</v>
      </c>
      <c r="F328" s="1087">
        <v>45415</v>
      </c>
      <c r="G328" s="593">
        <v>45415</v>
      </c>
      <c r="H328" s="1150" t="s">
        <v>1645</v>
      </c>
      <c r="I328" s="914">
        <v>5711044.4000000004</v>
      </c>
      <c r="J328" s="1393"/>
    </row>
    <row r="329" spans="1:10">
      <c r="A329" s="1385"/>
      <c r="B329" s="1389"/>
      <c r="C329" s="914" t="s">
        <v>1634</v>
      </c>
      <c r="D329" s="1149" t="s">
        <v>1635</v>
      </c>
      <c r="E329" s="1064" t="s">
        <v>612</v>
      </c>
      <c r="F329" s="1087">
        <v>45422</v>
      </c>
      <c r="G329" s="593">
        <v>45422</v>
      </c>
      <c r="H329" s="1150" t="s">
        <v>1646</v>
      </c>
      <c r="I329" s="914">
        <v>5682450.21</v>
      </c>
      <c r="J329" s="1393"/>
    </row>
    <row r="330" spans="1:10">
      <c r="A330" s="1385"/>
      <c r="B330" s="1389"/>
      <c r="C330" s="914" t="s">
        <v>1634</v>
      </c>
      <c r="D330" s="1149" t="s">
        <v>1635</v>
      </c>
      <c r="E330" s="1064" t="s">
        <v>612</v>
      </c>
      <c r="F330" s="1087">
        <v>45447</v>
      </c>
      <c r="G330" s="593">
        <v>45447</v>
      </c>
      <c r="H330" s="1150" t="s">
        <v>1647</v>
      </c>
      <c r="I330" s="914">
        <v>3281000</v>
      </c>
      <c r="J330" s="1393"/>
    </row>
    <row r="331" spans="1:10">
      <c r="A331" s="1385"/>
      <c r="B331" s="1389"/>
      <c r="C331" s="914" t="s">
        <v>1634</v>
      </c>
      <c r="D331" s="1149" t="s">
        <v>1635</v>
      </c>
      <c r="E331" s="1064" t="s">
        <v>612</v>
      </c>
      <c r="F331" s="1087">
        <v>45447</v>
      </c>
      <c r="G331" s="593">
        <v>45447</v>
      </c>
      <c r="H331" s="1150" t="s">
        <v>1648</v>
      </c>
      <c r="I331" s="914">
        <v>8203598.5300000003</v>
      </c>
      <c r="J331" s="1393"/>
    </row>
    <row r="332" spans="1:10">
      <c r="A332" s="1385"/>
      <c r="B332" s="1389"/>
      <c r="C332" s="914" t="s">
        <v>1634</v>
      </c>
      <c r="D332" s="1149" t="s">
        <v>1635</v>
      </c>
      <c r="E332" s="1064" t="s">
        <v>612</v>
      </c>
      <c r="F332" s="1087">
        <v>45447</v>
      </c>
      <c r="G332" s="593">
        <v>45447</v>
      </c>
      <c r="H332" s="1150" t="s">
        <v>1649</v>
      </c>
      <c r="I332" s="914">
        <v>2126039.9500000002</v>
      </c>
      <c r="J332" s="1393"/>
    </row>
    <row r="333" spans="1:10">
      <c r="A333" s="1385"/>
      <c r="B333" s="1389"/>
      <c r="C333" s="914" t="s">
        <v>1634</v>
      </c>
      <c r="D333" s="1149" t="s">
        <v>1635</v>
      </c>
      <c r="E333" s="1064" t="s">
        <v>612</v>
      </c>
      <c r="F333" s="1087">
        <v>45447</v>
      </c>
      <c r="G333" s="593">
        <v>45447</v>
      </c>
      <c r="H333" s="1150" t="s">
        <v>1650</v>
      </c>
      <c r="I333" s="914">
        <v>1883719.17</v>
      </c>
      <c r="J333" s="1393"/>
    </row>
    <row r="334" spans="1:10">
      <c r="A334" s="1385"/>
      <c r="B334" s="1389"/>
      <c r="C334" s="914" t="s">
        <v>1634</v>
      </c>
      <c r="D334" s="1149" t="s">
        <v>1635</v>
      </c>
      <c r="E334" s="1064" t="s">
        <v>612</v>
      </c>
      <c r="F334" s="1087">
        <v>45447</v>
      </c>
      <c r="G334" s="593">
        <v>45447</v>
      </c>
      <c r="H334" s="1150" t="s">
        <v>1651</v>
      </c>
      <c r="I334" s="914">
        <v>2646441.44</v>
      </c>
      <c r="J334" s="1393"/>
    </row>
    <row r="335" spans="1:10">
      <c r="A335" s="1385"/>
      <c r="B335" s="1389"/>
      <c r="C335" s="914" t="s">
        <v>1634</v>
      </c>
      <c r="D335" s="1149" t="s">
        <v>1635</v>
      </c>
      <c r="E335" s="1064" t="s">
        <v>612</v>
      </c>
      <c r="F335" s="1087">
        <v>45447</v>
      </c>
      <c r="G335" s="593">
        <v>45447</v>
      </c>
      <c r="H335" s="1150" t="s">
        <v>1652</v>
      </c>
      <c r="I335" s="914">
        <v>4420662</v>
      </c>
      <c r="J335" s="1393"/>
    </row>
    <row r="336" spans="1:10">
      <c r="A336" s="1385"/>
      <c r="B336" s="1389"/>
      <c r="C336" s="914" t="s">
        <v>1634</v>
      </c>
      <c r="D336" s="1149" t="s">
        <v>1635</v>
      </c>
      <c r="E336" s="1064" t="s">
        <v>612</v>
      </c>
      <c r="F336" s="1087">
        <v>45475</v>
      </c>
      <c r="G336" s="593">
        <v>45478</v>
      </c>
      <c r="H336" s="1150" t="s">
        <v>1703</v>
      </c>
      <c r="I336" s="914">
        <v>1883719.17</v>
      </c>
      <c r="J336" s="1393"/>
    </row>
    <row r="337" spans="1:10">
      <c r="A337" s="1385"/>
      <c r="B337" s="1389"/>
      <c r="C337" s="914" t="s">
        <v>1634</v>
      </c>
      <c r="D337" s="1149" t="s">
        <v>1635</v>
      </c>
      <c r="E337" s="1064" t="s">
        <v>612</v>
      </c>
      <c r="F337" s="1087">
        <v>45475</v>
      </c>
      <c r="G337" s="593">
        <v>45478</v>
      </c>
      <c r="H337" s="1150" t="s">
        <v>1704</v>
      </c>
      <c r="I337" s="914">
        <v>4240299.17</v>
      </c>
      <c r="J337" s="1393"/>
    </row>
    <row r="338" spans="1:10">
      <c r="A338" s="1385"/>
      <c r="B338" s="1389"/>
      <c r="C338" s="914" t="s">
        <v>1634</v>
      </c>
      <c r="D338" s="1149" t="s">
        <v>1635</v>
      </c>
      <c r="E338" s="1064" t="s">
        <v>612</v>
      </c>
      <c r="F338" s="1087">
        <v>45475</v>
      </c>
      <c r="G338" s="593">
        <v>45478</v>
      </c>
      <c r="H338" s="1150" t="s">
        <v>1705</v>
      </c>
      <c r="I338" s="914">
        <v>16172437.039999999</v>
      </c>
      <c r="J338" s="1393"/>
    </row>
    <row r="339" spans="1:10">
      <c r="A339" s="1385"/>
      <c r="B339" s="1389"/>
      <c r="C339" s="914" t="s">
        <v>1634</v>
      </c>
      <c r="D339" s="1149" t="s">
        <v>1635</v>
      </c>
      <c r="E339" s="1064" t="s">
        <v>612</v>
      </c>
      <c r="F339" s="1087">
        <v>45475</v>
      </c>
      <c r="G339" s="593">
        <v>45478</v>
      </c>
      <c r="H339" s="1150" t="s">
        <v>1706</v>
      </c>
      <c r="I339" s="914">
        <v>11842000</v>
      </c>
      <c r="J339" s="1393"/>
    </row>
    <row r="340" spans="1:10">
      <c r="A340" s="1385"/>
      <c r="B340" s="1389"/>
      <c r="C340" s="914" t="s">
        <v>1634</v>
      </c>
      <c r="D340" s="1149" t="s">
        <v>1635</v>
      </c>
      <c r="E340" s="1064" t="s">
        <v>612</v>
      </c>
      <c r="F340" s="1087">
        <v>45476</v>
      </c>
      <c r="G340" s="593">
        <v>45478</v>
      </c>
      <c r="H340" s="1150" t="s">
        <v>1707</v>
      </c>
      <c r="I340" s="914">
        <v>2646441.44</v>
      </c>
      <c r="J340" s="1393"/>
    </row>
    <row r="341" spans="1:10">
      <c r="A341" s="1385"/>
      <c r="B341" s="1389"/>
      <c r="C341" s="914" t="s">
        <v>1634</v>
      </c>
      <c r="D341" s="1149" t="s">
        <v>1635</v>
      </c>
      <c r="E341" s="1064" t="s">
        <v>612</v>
      </c>
      <c r="F341" s="1087">
        <v>45478</v>
      </c>
      <c r="G341" s="593">
        <v>45478</v>
      </c>
      <c r="H341" s="1150" t="s">
        <v>1708</v>
      </c>
      <c r="I341" s="914">
        <v>862327</v>
      </c>
      <c r="J341" s="1393"/>
    </row>
    <row r="342" spans="1:10">
      <c r="A342" s="1385"/>
      <c r="B342" s="1389"/>
      <c r="C342" s="914" t="s">
        <v>1634</v>
      </c>
      <c r="D342" s="1149" t="s">
        <v>1635</v>
      </c>
      <c r="E342" s="1064" t="s">
        <v>612</v>
      </c>
      <c r="F342" s="1087">
        <v>45478</v>
      </c>
      <c r="G342" s="593">
        <v>45478</v>
      </c>
      <c r="H342" s="1150" t="s">
        <v>1709</v>
      </c>
      <c r="I342" s="914">
        <v>409736</v>
      </c>
      <c r="J342" s="1393"/>
    </row>
    <row r="343" spans="1:10">
      <c r="A343" s="1385"/>
      <c r="B343" s="1389"/>
      <c r="C343" s="914" t="s">
        <v>1634</v>
      </c>
      <c r="D343" s="1149" t="s">
        <v>1635</v>
      </c>
      <c r="E343" s="1064" t="s">
        <v>612</v>
      </c>
      <c r="F343" s="1087">
        <v>45483</v>
      </c>
      <c r="G343" s="593">
        <v>45483</v>
      </c>
      <c r="H343" s="1150" t="s">
        <v>1710</v>
      </c>
      <c r="I343" s="914">
        <v>11842000</v>
      </c>
      <c r="J343" s="1393"/>
    </row>
    <row r="344" spans="1:10">
      <c r="A344" s="1385"/>
      <c r="B344" s="1389"/>
      <c r="C344" s="914" t="s">
        <v>1634</v>
      </c>
      <c r="D344" s="1149" t="s">
        <v>1635</v>
      </c>
      <c r="E344" s="1064" t="s">
        <v>612</v>
      </c>
      <c r="F344" s="1087">
        <v>45483</v>
      </c>
      <c r="G344" s="593">
        <v>45483</v>
      </c>
      <c r="H344" s="1150" t="s">
        <v>1711</v>
      </c>
      <c r="I344" s="914">
        <v>11842000</v>
      </c>
      <c r="J344" s="1393"/>
    </row>
    <row r="345" spans="1:10">
      <c r="A345" s="1385"/>
      <c r="B345" s="1389"/>
      <c r="C345" s="914" t="s">
        <v>1634</v>
      </c>
      <c r="D345" s="1149" t="s">
        <v>1635</v>
      </c>
      <c r="E345" s="1064" t="s">
        <v>612</v>
      </c>
      <c r="F345" s="1087">
        <v>45492</v>
      </c>
      <c r="G345" s="593">
        <v>45497</v>
      </c>
      <c r="H345" s="1150" t="s">
        <v>1712</v>
      </c>
      <c r="I345" s="914">
        <v>5682450.21</v>
      </c>
      <c r="J345" s="1393"/>
    </row>
    <row r="346" spans="1:10">
      <c r="A346" s="1385"/>
      <c r="B346" s="1389"/>
      <c r="C346" s="914" t="s">
        <v>1634</v>
      </c>
      <c r="D346" s="1149" t="s">
        <v>1635</v>
      </c>
      <c r="E346" s="1064" t="s">
        <v>612</v>
      </c>
      <c r="F346" s="1087">
        <v>45475</v>
      </c>
      <c r="G346" s="593">
        <v>45480</v>
      </c>
      <c r="H346" s="1150" t="s">
        <v>1713</v>
      </c>
      <c r="I346" s="914">
        <v>2458800</v>
      </c>
      <c r="J346" s="1393"/>
    </row>
    <row r="347" spans="1:10">
      <c r="A347" s="1385"/>
      <c r="B347" s="1389"/>
      <c r="C347" s="914" t="s">
        <v>1634</v>
      </c>
      <c r="D347" s="1149" t="s">
        <v>1635</v>
      </c>
      <c r="E347" s="1064" t="s">
        <v>612</v>
      </c>
      <c r="F347" s="1087">
        <v>45475</v>
      </c>
      <c r="G347" s="593">
        <v>45478</v>
      </c>
      <c r="H347" s="1150" t="s">
        <v>1714</v>
      </c>
      <c r="I347" s="914">
        <v>3337673</v>
      </c>
      <c r="J347" s="1393"/>
    </row>
    <row r="348" spans="1:10">
      <c r="A348" s="1385"/>
      <c r="B348" s="1389"/>
      <c r="C348" s="914" t="s">
        <v>1634</v>
      </c>
      <c r="D348" s="1149" t="s">
        <v>1635</v>
      </c>
      <c r="E348" s="1064" t="s">
        <v>612</v>
      </c>
      <c r="F348" s="1087">
        <v>45475</v>
      </c>
      <c r="G348" s="593">
        <v>45478</v>
      </c>
      <c r="H348" s="1150" t="s">
        <v>1715</v>
      </c>
      <c r="I348" s="914">
        <v>8203598.5300000003</v>
      </c>
      <c r="J348" s="1393"/>
    </row>
    <row r="349" spans="1:10">
      <c r="A349" s="1385"/>
      <c r="B349" s="1389"/>
      <c r="C349" s="914" t="s">
        <v>1634</v>
      </c>
      <c r="D349" s="1149" t="s">
        <v>1635</v>
      </c>
      <c r="E349" s="1064" t="s">
        <v>612</v>
      </c>
      <c r="F349" s="1087">
        <v>45475</v>
      </c>
      <c r="G349" s="593">
        <v>45478</v>
      </c>
      <c r="H349" s="1150" t="s">
        <v>1716</v>
      </c>
      <c r="I349" s="914">
        <v>2126039.4700000002</v>
      </c>
      <c r="J349" s="1393"/>
    </row>
    <row r="350" spans="1:10">
      <c r="A350" s="1385"/>
      <c r="B350" s="1389"/>
      <c r="C350" s="914" t="s">
        <v>1634</v>
      </c>
      <c r="D350" s="1149" t="s">
        <v>1635</v>
      </c>
      <c r="E350" s="1064" t="s">
        <v>612</v>
      </c>
      <c r="F350" s="1087">
        <v>45505</v>
      </c>
      <c r="G350" s="593">
        <v>45505</v>
      </c>
      <c r="H350" s="1150" t="s">
        <v>1749</v>
      </c>
      <c r="I350" s="914">
        <v>4200000</v>
      </c>
      <c r="J350" s="1393"/>
    </row>
    <row r="351" spans="1:10">
      <c r="A351" s="1385"/>
      <c r="B351" s="1389"/>
      <c r="C351" s="914" t="s">
        <v>1634</v>
      </c>
      <c r="D351" s="1149" t="s">
        <v>1635</v>
      </c>
      <c r="E351" s="1064" t="s">
        <v>612</v>
      </c>
      <c r="F351" s="1087">
        <v>45505</v>
      </c>
      <c r="G351" s="593">
        <v>45505</v>
      </c>
      <c r="H351" s="1150" t="s">
        <v>1750</v>
      </c>
      <c r="I351" s="914">
        <v>8203598.5300000003</v>
      </c>
      <c r="J351" s="1393"/>
    </row>
    <row r="352" spans="1:10">
      <c r="A352" s="1385"/>
      <c r="B352" s="1389"/>
      <c r="C352" s="914" t="s">
        <v>1634</v>
      </c>
      <c r="D352" s="1149" t="s">
        <v>1635</v>
      </c>
      <c r="E352" s="1064" t="s">
        <v>612</v>
      </c>
      <c r="F352" s="1087">
        <v>45505</v>
      </c>
      <c r="G352" s="593">
        <v>45505</v>
      </c>
      <c r="H352" s="1150" t="s">
        <v>1751</v>
      </c>
      <c r="I352" s="914">
        <v>2646441.44</v>
      </c>
      <c r="J352" s="1393"/>
    </row>
    <row r="353" spans="1:10">
      <c r="A353" s="1385"/>
      <c r="B353" s="1389"/>
      <c r="C353" s="914" t="s">
        <v>1634</v>
      </c>
      <c r="D353" s="1149" t="s">
        <v>1635</v>
      </c>
      <c r="E353" s="1064" t="s">
        <v>612</v>
      </c>
      <c r="F353" s="1087">
        <v>45505</v>
      </c>
      <c r="G353" s="593">
        <v>45505</v>
      </c>
      <c r="H353" s="1150" t="s">
        <v>1752</v>
      </c>
      <c r="I353" s="914">
        <v>4607565.41</v>
      </c>
      <c r="J353" s="1393"/>
    </row>
    <row r="354" spans="1:10">
      <c r="A354" s="1385"/>
      <c r="B354" s="1389"/>
      <c r="C354" s="914" t="s">
        <v>1634</v>
      </c>
      <c r="D354" s="1149" t="s">
        <v>1635</v>
      </c>
      <c r="E354" s="1064" t="s">
        <v>612</v>
      </c>
      <c r="F354" s="1087">
        <v>45505</v>
      </c>
      <c r="G354" s="593">
        <v>45505</v>
      </c>
      <c r="H354" s="1150" t="s">
        <v>1753</v>
      </c>
      <c r="I354" s="914">
        <v>11842000</v>
      </c>
      <c r="J354" s="1393"/>
    </row>
    <row r="355" spans="1:10">
      <c r="A355" s="1385"/>
      <c r="B355" s="1389"/>
      <c r="C355" s="914" t="s">
        <v>1634</v>
      </c>
      <c r="D355" s="1149" t="s">
        <v>1635</v>
      </c>
      <c r="E355" s="1064" t="s">
        <v>612</v>
      </c>
      <c r="F355" s="1087">
        <v>45513</v>
      </c>
      <c r="G355" s="593">
        <v>45518</v>
      </c>
      <c r="H355" s="1150" t="s">
        <v>1754</v>
      </c>
      <c r="I355" s="914">
        <v>3798731</v>
      </c>
      <c r="J355" s="1393"/>
    </row>
    <row r="356" spans="1:10">
      <c r="A356" s="1385"/>
      <c r="B356" s="1389"/>
      <c r="C356" s="914" t="s">
        <v>1634</v>
      </c>
      <c r="D356" s="1149" t="s">
        <v>1635</v>
      </c>
      <c r="E356" s="1064" t="s">
        <v>612</v>
      </c>
      <c r="F356" s="1087">
        <v>45537</v>
      </c>
      <c r="G356" s="593">
        <v>45537</v>
      </c>
      <c r="H356" s="1150" t="s">
        <v>2731</v>
      </c>
      <c r="I356" s="914">
        <v>4200000</v>
      </c>
      <c r="J356" s="1393"/>
    </row>
    <row r="357" spans="1:10">
      <c r="A357" s="1385"/>
      <c r="B357" s="1389"/>
      <c r="C357" s="914" t="s">
        <v>1634</v>
      </c>
      <c r="D357" s="1149" t="s">
        <v>1635</v>
      </c>
      <c r="E357" s="1064" t="s">
        <v>612</v>
      </c>
      <c r="F357" s="1087">
        <v>45537</v>
      </c>
      <c r="G357" s="593">
        <v>45537</v>
      </c>
      <c r="H357" s="1150" t="s">
        <v>2732</v>
      </c>
      <c r="I357" s="914">
        <v>8203598.5300000003</v>
      </c>
      <c r="J357" s="1393"/>
    </row>
    <row r="358" spans="1:10">
      <c r="A358" s="1385"/>
      <c r="B358" s="1389"/>
      <c r="C358" s="914" t="s">
        <v>1634</v>
      </c>
      <c r="D358" s="1149" t="s">
        <v>1635</v>
      </c>
      <c r="E358" s="1064" t="s">
        <v>612</v>
      </c>
      <c r="F358" s="1087">
        <v>45537</v>
      </c>
      <c r="G358" s="593">
        <v>45537</v>
      </c>
      <c r="H358" s="1150" t="s">
        <v>2733</v>
      </c>
      <c r="I358" s="914">
        <v>2126039.4700000002</v>
      </c>
      <c r="J358" s="1393"/>
    </row>
    <row r="359" spans="1:10">
      <c r="A359" s="1385"/>
      <c r="B359" s="1389"/>
      <c r="C359" s="914" t="s">
        <v>1634</v>
      </c>
      <c r="D359" s="1149" t="s">
        <v>1635</v>
      </c>
      <c r="E359" s="1064" t="s">
        <v>612</v>
      </c>
      <c r="F359" s="1087">
        <v>45537</v>
      </c>
      <c r="G359" s="593">
        <v>45537</v>
      </c>
      <c r="H359" s="1150" t="s">
        <v>2734</v>
      </c>
      <c r="I359" s="914">
        <v>1883719.17</v>
      </c>
      <c r="J359" s="1393"/>
    </row>
    <row r="360" spans="1:10">
      <c r="A360" s="1385"/>
      <c r="B360" s="1389"/>
      <c r="C360" s="914" t="s">
        <v>1634</v>
      </c>
      <c r="D360" s="1149" t="s">
        <v>1635</v>
      </c>
      <c r="E360" s="1064" t="s">
        <v>612</v>
      </c>
      <c r="F360" s="1087">
        <v>45537</v>
      </c>
      <c r="G360" s="593">
        <v>45537</v>
      </c>
      <c r="H360" s="1150" t="s">
        <v>2735</v>
      </c>
      <c r="I360" s="914">
        <v>2646441.44</v>
      </c>
      <c r="J360" s="1393"/>
    </row>
    <row r="361" spans="1:10">
      <c r="A361" s="1385"/>
      <c r="B361" s="1389"/>
      <c r="C361" s="914" t="s">
        <v>1634</v>
      </c>
      <c r="D361" s="1149" t="s">
        <v>1635</v>
      </c>
      <c r="E361" s="1064" t="s">
        <v>612</v>
      </c>
      <c r="F361" s="1087">
        <v>45537</v>
      </c>
      <c r="G361" s="593">
        <v>45537</v>
      </c>
      <c r="H361" s="1150" t="s">
        <v>2736</v>
      </c>
      <c r="I361" s="914">
        <v>4633798.78</v>
      </c>
      <c r="J361" s="1393"/>
    </row>
    <row r="362" spans="1:10">
      <c r="A362" s="1385"/>
      <c r="B362" s="1389"/>
      <c r="C362" s="914" t="s">
        <v>1634</v>
      </c>
      <c r="D362" s="1149" t="s">
        <v>1635</v>
      </c>
      <c r="E362" s="1064" t="s">
        <v>612</v>
      </c>
      <c r="F362" s="1087">
        <v>45537</v>
      </c>
      <c r="G362" s="593">
        <v>45537</v>
      </c>
      <c r="H362" s="1150" t="s">
        <v>2737</v>
      </c>
      <c r="I362" s="914">
        <v>627579</v>
      </c>
      <c r="J362" s="1393"/>
    </row>
    <row r="363" spans="1:10">
      <c r="A363" s="1385"/>
      <c r="B363" s="1389"/>
      <c r="C363" s="914" t="s">
        <v>1634</v>
      </c>
      <c r="D363" s="1149" t="s">
        <v>1635</v>
      </c>
      <c r="E363" s="1064" t="s">
        <v>612</v>
      </c>
      <c r="F363" s="1087">
        <v>45537</v>
      </c>
      <c r="G363" s="593">
        <v>45537</v>
      </c>
      <c r="H363" s="1150" t="s">
        <v>2738</v>
      </c>
      <c r="I363" s="914">
        <v>7162337.04</v>
      </c>
      <c r="J363" s="1393"/>
    </row>
    <row r="364" spans="1:10">
      <c r="A364" s="1385"/>
      <c r="B364" s="1389"/>
      <c r="C364" s="914" t="s">
        <v>1634</v>
      </c>
      <c r="D364" s="1149" t="s">
        <v>1635</v>
      </c>
      <c r="E364" s="1064" t="s">
        <v>612</v>
      </c>
      <c r="F364" s="1087">
        <v>45537</v>
      </c>
      <c r="G364" s="593">
        <v>45537</v>
      </c>
      <c r="H364" s="1150" t="s">
        <v>2739</v>
      </c>
      <c r="I364" s="914">
        <v>11842000</v>
      </c>
      <c r="J364" s="1393"/>
    </row>
    <row r="365" spans="1:10">
      <c r="A365" s="1385"/>
      <c r="B365" s="1389"/>
      <c r="C365" s="914" t="s">
        <v>1634</v>
      </c>
      <c r="D365" s="1149" t="s">
        <v>1635</v>
      </c>
      <c r="E365" s="1064" t="s">
        <v>612</v>
      </c>
      <c r="F365" s="1087">
        <v>45540</v>
      </c>
      <c r="G365" s="593">
        <v>45545</v>
      </c>
      <c r="H365" s="1150" t="s">
        <v>2740</v>
      </c>
      <c r="I365" s="914">
        <v>5682450.21</v>
      </c>
      <c r="J365" s="1393"/>
    </row>
    <row r="366" spans="1:10">
      <c r="A366" s="1385"/>
      <c r="B366" s="1389"/>
      <c r="C366" s="914" t="s">
        <v>1634</v>
      </c>
      <c r="D366" s="1149" t="s">
        <v>1635</v>
      </c>
      <c r="E366" s="1064" t="s">
        <v>612</v>
      </c>
      <c r="F366" s="1087">
        <v>45566</v>
      </c>
      <c r="G366" s="593">
        <v>45566</v>
      </c>
      <c r="H366" s="1150" t="s">
        <v>2741</v>
      </c>
      <c r="I366" s="914">
        <v>4200000</v>
      </c>
      <c r="J366" s="1393"/>
    </row>
    <row r="367" spans="1:10">
      <c r="A367" s="1385"/>
      <c r="B367" s="1389"/>
      <c r="C367" s="914" t="s">
        <v>1634</v>
      </c>
      <c r="D367" s="1149" t="s">
        <v>1635</v>
      </c>
      <c r="E367" s="1064" t="s">
        <v>612</v>
      </c>
      <c r="F367" s="1087">
        <v>45566</v>
      </c>
      <c r="G367" s="593">
        <v>45566</v>
      </c>
      <c r="H367" s="1150" t="s">
        <v>2742</v>
      </c>
      <c r="I367" s="914">
        <v>8203598.5300000003</v>
      </c>
      <c r="J367" s="1393"/>
    </row>
    <row r="368" spans="1:10">
      <c r="A368" s="1385"/>
      <c r="B368" s="1389"/>
      <c r="C368" s="914" t="s">
        <v>1634</v>
      </c>
      <c r="D368" s="1149" t="s">
        <v>1635</v>
      </c>
      <c r="E368" s="1064" t="s">
        <v>612</v>
      </c>
      <c r="F368" s="1087">
        <v>45566</v>
      </c>
      <c r="G368" s="593">
        <v>45566</v>
      </c>
      <c r="H368" s="1150" t="s">
        <v>2743</v>
      </c>
      <c r="I368" s="914">
        <v>2646441.44</v>
      </c>
      <c r="J368" s="1393"/>
    </row>
    <row r="369" spans="1:10">
      <c r="A369" s="1385"/>
      <c r="B369" s="1389"/>
      <c r="C369" s="914" t="s">
        <v>1634</v>
      </c>
      <c r="D369" s="1149" t="s">
        <v>1635</v>
      </c>
      <c r="E369" s="1064" t="s">
        <v>612</v>
      </c>
      <c r="F369" s="1087">
        <v>45566</v>
      </c>
      <c r="G369" s="593">
        <v>45566</v>
      </c>
      <c r="H369" s="1150" t="s">
        <v>2744</v>
      </c>
      <c r="I369" s="914">
        <v>4633798.78</v>
      </c>
      <c r="J369" s="1393"/>
    </row>
    <row r="370" spans="1:10">
      <c r="A370" s="1385"/>
      <c r="B370" s="1389"/>
      <c r="C370" s="914" t="s">
        <v>1634</v>
      </c>
      <c r="D370" s="1149" t="s">
        <v>1635</v>
      </c>
      <c r="E370" s="1064" t="s">
        <v>612</v>
      </c>
      <c r="F370" s="1087">
        <v>45566</v>
      </c>
      <c r="G370" s="593">
        <v>45566</v>
      </c>
      <c r="H370" s="1150" t="s">
        <v>2745</v>
      </c>
      <c r="I370" s="914">
        <v>5497837.0499999998</v>
      </c>
      <c r="J370" s="1393"/>
    </row>
    <row r="371" spans="1:10">
      <c r="A371" s="1385"/>
      <c r="B371" s="1389"/>
      <c r="C371" s="914" t="s">
        <v>1634</v>
      </c>
      <c r="D371" s="1149" t="s">
        <v>1635</v>
      </c>
      <c r="E371" s="1064" t="s">
        <v>612</v>
      </c>
      <c r="F371" s="1087">
        <v>45566</v>
      </c>
      <c r="G371" s="593">
        <v>45566</v>
      </c>
      <c r="H371" s="1150" t="s">
        <v>2746</v>
      </c>
      <c r="I371" s="914">
        <v>16172437.039999999</v>
      </c>
      <c r="J371" s="1393"/>
    </row>
    <row r="372" spans="1:10">
      <c r="A372" s="1386"/>
      <c r="B372" s="1388"/>
      <c r="C372" s="914" t="s">
        <v>1634</v>
      </c>
      <c r="D372" s="1149" t="s">
        <v>1635</v>
      </c>
      <c r="E372" s="1064" t="s">
        <v>612</v>
      </c>
      <c r="F372" s="1087">
        <v>45566</v>
      </c>
      <c r="G372" s="593">
        <v>45566</v>
      </c>
      <c r="H372" s="1150" t="s">
        <v>2747</v>
      </c>
      <c r="I372" s="914">
        <v>11842000</v>
      </c>
      <c r="J372" s="1394"/>
    </row>
    <row r="373" spans="1:10">
      <c r="A373" s="982">
        <v>41</v>
      </c>
      <c r="B373" s="1173" t="s">
        <v>2748</v>
      </c>
      <c r="C373" s="914" t="s">
        <v>1020</v>
      </c>
      <c r="D373" s="1149" t="s">
        <v>1019</v>
      </c>
      <c r="E373" s="1087" t="s">
        <v>416</v>
      </c>
      <c r="F373" s="593">
        <v>45209</v>
      </c>
      <c r="G373" s="593">
        <v>45237</v>
      </c>
      <c r="H373" s="1153"/>
      <c r="I373" s="914">
        <v>3952948.12</v>
      </c>
      <c r="J373" s="914">
        <f>SUM(I373)</f>
        <v>3952948.12</v>
      </c>
    </row>
    <row r="374" spans="1:10">
      <c r="A374" s="1384">
        <v>42</v>
      </c>
      <c r="B374" s="1387" t="s">
        <v>1760</v>
      </c>
      <c r="C374" s="914" t="s">
        <v>1761</v>
      </c>
      <c r="D374" s="1149" t="s">
        <v>1492</v>
      </c>
      <c r="E374" s="1064" t="s">
        <v>612</v>
      </c>
      <c r="F374" s="1087">
        <v>45495</v>
      </c>
      <c r="G374" s="593">
        <v>45525</v>
      </c>
      <c r="H374" s="1152">
        <v>20832321927</v>
      </c>
      <c r="I374" s="914">
        <v>747585</v>
      </c>
      <c r="J374" s="1392">
        <f>SUM(I374:I375)</f>
        <v>1495170</v>
      </c>
    </row>
    <row r="375" spans="1:10">
      <c r="A375" s="1386"/>
      <c r="B375" s="1388"/>
      <c r="C375" s="914" t="s">
        <v>1761</v>
      </c>
      <c r="D375" s="1149" t="s">
        <v>1492</v>
      </c>
      <c r="E375" s="1064" t="s">
        <v>612</v>
      </c>
      <c r="F375" s="1087">
        <v>45495</v>
      </c>
      <c r="G375" s="593">
        <v>45525</v>
      </c>
      <c r="H375" s="1152">
        <v>20832322005</v>
      </c>
      <c r="I375" s="914">
        <v>747585</v>
      </c>
      <c r="J375" s="1394"/>
    </row>
    <row r="376" spans="1:10">
      <c r="A376" s="1384">
        <v>43</v>
      </c>
      <c r="B376" s="1387" t="s">
        <v>1490</v>
      </c>
      <c r="C376" s="914" t="s">
        <v>1491</v>
      </c>
      <c r="D376" s="1149" t="s">
        <v>1492</v>
      </c>
      <c r="E376" s="1064" t="s">
        <v>612</v>
      </c>
      <c r="F376" s="1087">
        <v>45370</v>
      </c>
      <c r="G376" s="593">
        <v>45400</v>
      </c>
      <c r="H376" s="1152">
        <v>90</v>
      </c>
      <c r="I376" s="914">
        <v>785982.93</v>
      </c>
      <c r="J376" s="1392">
        <f>SUM(I376:I378)</f>
        <v>7072557.29</v>
      </c>
    </row>
    <row r="377" spans="1:10">
      <c r="A377" s="1385"/>
      <c r="B377" s="1389"/>
      <c r="C377" s="914" t="s">
        <v>1491</v>
      </c>
      <c r="D377" s="1149" t="s">
        <v>1492</v>
      </c>
      <c r="E377" s="1064" t="s">
        <v>612</v>
      </c>
      <c r="F377" s="1087">
        <v>45370</v>
      </c>
      <c r="G377" s="593">
        <v>45400</v>
      </c>
      <c r="H377" s="1152">
        <v>90</v>
      </c>
      <c r="I377" s="914">
        <v>4844636</v>
      </c>
      <c r="J377" s="1393"/>
    </row>
    <row r="378" spans="1:10">
      <c r="A378" s="1386"/>
      <c r="B378" s="1388"/>
      <c r="C378" s="914" t="s">
        <v>1491</v>
      </c>
      <c r="D378" s="1149" t="s">
        <v>1492</v>
      </c>
      <c r="E378" s="1064" t="s">
        <v>612</v>
      </c>
      <c r="F378" s="1087">
        <v>45426</v>
      </c>
      <c r="G378" s="593">
        <v>45453</v>
      </c>
      <c r="H378" s="1152">
        <v>37</v>
      </c>
      <c r="I378" s="914">
        <v>1441938.36</v>
      </c>
      <c r="J378" s="1394"/>
    </row>
    <row r="379" spans="1:10">
      <c r="A379" s="1384">
        <v>44</v>
      </c>
      <c r="B379" s="1387" t="s">
        <v>2749</v>
      </c>
      <c r="C379" s="914" t="s">
        <v>2750</v>
      </c>
      <c r="D379" s="1149" t="s">
        <v>1492</v>
      </c>
      <c r="E379" s="1064" t="s">
        <v>612</v>
      </c>
      <c r="F379" s="1087">
        <v>45381</v>
      </c>
      <c r="G379" s="593">
        <v>45381</v>
      </c>
      <c r="H379" s="1152">
        <v>182112530150</v>
      </c>
      <c r="I379" s="914">
        <v>431765</v>
      </c>
      <c r="J379" s="1392">
        <f>SUM(I379:I385)</f>
        <v>4624698</v>
      </c>
    </row>
    <row r="380" spans="1:10">
      <c r="A380" s="1385"/>
      <c r="B380" s="1389"/>
      <c r="C380" s="914" t="s">
        <v>2750</v>
      </c>
      <c r="D380" s="1149" t="s">
        <v>1492</v>
      </c>
      <c r="E380" s="1064" t="s">
        <v>612</v>
      </c>
      <c r="F380" s="1087">
        <v>45389</v>
      </c>
      <c r="G380" s="593">
        <v>45389</v>
      </c>
      <c r="H380" s="1152">
        <v>182112564202</v>
      </c>
      <c r="I380" s="914">
        <v>217835</v>
      </c>
      <c r="J380" s="1393"/>
    </row>
    <row r="381" spans="1:10">
      <c r="A381" s="1385"/>
      <c r="B381" s="1389"/>
      <c r="C381" s="914" t="s">
        <v>2750</v>
      </c>
      <c r="D381" s="1149" t="s">
        <v>1492</v>
      </c>
      <c r="E381" s="1064" t="s">
        <v>612</v>
      </c>
      <c r="F381" s="1087">
        <v>45412</v>
      </c>
      <c r="G381" s="593">
        <v>45412</v>
      </c>
      <c r="H381" s="1152">
        <v>182112641580</v>
      </c>
      <c r="I381" s="914">
        <v>1275110</v>
      </c>
      <c r="J381" s="1393"/>
    </row>
    <row r="382" spans="1:10">
      <c r="A382" s="1385"/>
      <c r="B382" s="1389"/>
      <c r="C382" s="914" t="s">
        <v>2750</v>
      </c>
      <c r="D382" s="1149" t="s">
        <v>1492</v>
      </c>
      <c r="E382" s="1064" t="s">
        <v>612</v>
      </c>
      <c r="F382" s="1087">
        <v>45442</v>
      </c>
      <c r="G382" s="593">
        <v>45442</v>
      </c>
      <c r="H382" s="1152">
        <v>182112749561</v>
      </c>
      <c r="I382" s="914">
        <v>1145889</v>
      </c>
      <c r="J382" s="1393"/>
    </row>
    <row r="383" spans="1:10">
      <c r="A383" s="1385"/>
      <c r="B383" s="1389"/>
      <c r="C383" s="914" t="s">
        <v>2750</v>
      </c>
      <c r="D383" s="1149" t="s">
        <v>1492</v>
      </c>
      <c r="E383" s="1064" t="s">
        <v>612</v>
      </c>
      <c r="F383" s="1087">
        <v>45463</v>
      </c>
      <c r="G383" s="593">
        <v>45463</v>
      </c>
      <c r="H383" s="1152">
        <v>182112824387</v>
      </c>
      <c r="I383" s="914">
        <v>795983</v>
      </c>
      <c r="J383" s="1393"/>
    </row>
    <row r="384" spans="1:10">
      <c r="A384" s="1385"/>
      <c r="B384" s="1389"/>
      <c r="C384" s="914" t="s">
        <v>2750</v>
      </c>
      <c r="D384" s="1149" t="s">
        <v>1492</v>
      </c>
      <c r="E384" s="1064" t="s">
        <v>612</v>
      </c>
      <c r="F384" s="1087">
        <v>45463</v>
      </c>
      <c r="G384" s="593">
        <v>45463</v>
      </c>
      <c r="H384" s="1152">
        <v>182112824953</v>
      </c>
      <c r="I384" s="914">
        <v>675584</v>
      </c>
      <c r="J384" s="1393"/>
    </row>
    <row r="385" spans="1:10">
      <c r="A385" s="1386"/>
      <c r="B385" s="1388"/>
      <c r="C385" s="914" t="s">
        <v>2750</v>
      </c>
      <c r="D385" s="1149" t="s">
        <v>1492</v>
      </c>
      <c r="E385" s="1064" t="s">
        <v>612</v>
      </c>
      <c r="F385" s="1087">
        <v>45576</v>
      </c>
      <c r="G385" s="593">
        <v>45576</v>
      </c>
      <c r="H385" s="1152">
        <v>182113221084</v>
      </c>
      <c r="I385" s="914">
        <v>82532</v>
      </c>
      <c r="J385" s="1394"/>
    </row>
    <row r="386" spans="1:10">
      <c r="A386" s="982">
        <v>45</v>
      </c>
      <c r="B386" s="680" t="s">
        <v>936</v>
      </c>
      <c r="C386" s="914" t="s">
        <v>1523</v>
      </c>
      <c r="D386" s="1149" t="s">
        <v>937</v>
      </c>
      <c r="E386" s="1064" t="s">
        <v>612</v>
      </c>
      <c r="F386" s="1087">
        <v>45069</v>
      </c>
      <c r="G386" s="593">
        <v>45069</v>
      </c>
      <c r="H386" s="1152">
        <v>421</v>
      </c>
      <c r="I386" s="914">
        <v>1560080</v>
      </c>
      <c r="J386" s="914">
        <f>SUM(I386)</f>
        <v>1560080</v>
      </c>
    </row>
    <row r="387" spans="1:10">
      <c r="A387" s="1384">
        <v>46</v>
      </c>
      <c r="B387" s="1387" t="s">
        <v>1509</v>
      </c>
      <c r="C387" s="914" t="s">
        <v>1510</v>
      </c>
      <c r="D387" s="1149" t="s">
        <v>1511</v>
      </c>
      <c r="E387" s="1064" t="s">
        <v>682</v>
      </c>
      <c r="F387" s="1087">
        <v>45563</v>
      </c>
      <c r="G387" s="593">
        <v>45580</v>
      </c>
      <c r="H387" s="1150" t="s">
        <v>2751</v>
      </c>
      <c r="I387" s="914">
        <v>128179</v>
      </c>
      <c r="J387" s="1392">
        <f>SUM(I387:I392)</f>
        <v>754859</v>
      </c>
    </row>
    <row r="388" spans="1:10">
      <c r="A388" s="1385"/>
      <c r="B388" s="1389"/>
      <c r="C388" s="914" t="s">
        <v>1510</v>
      </c>
      <c r="D388" s="1149" t="s">
        <v>1511</v>
      </c>
      <c r="E388" s="1064" t="s">
        <v>682</v>
      </c>
      <c r="F388" s="1087">
        <v>45563</v>
      </c>
      <c r="G388" s="593">
        <v>45580</v>
      </c>
      <c r="H388" s="1150" t="s">
        <v>2752</v>
      </c>
      <c r="I388" s="914">
        <v>203300</v>
      </c>
      <c r="J388" s="1393"/>
    </row>
    <row r="389" spans="1:10">
      <c r="A389" s="1385"/>
      <c r="B389" s="1389"/>
      <c r="C389" s="914" t="s">
        <v>1510</v>
      </c>
      <c r="D389" s="1149" t="s">
        <v>1511</v>
      </c>
      <c r="E389" s="1064" t="s">
        <v>682</v>
      </c>
      <c r="F389" s="1087">
        <v>45563</v>
      </c>
      <c r="G389" s="593">
        <v>45580</v>
      </c>
      <c r="H389" s="1150" t="s">
        <v>2753</v>
      </c>
      <c r="I389" s="914">
        <v>142016</v>
      </c>
      <c r="J389" s="1393"/>
    </row>
    <row r="390" spans="1:10">
      <c r="A390" s="1385"/>
      <c r="B390" s="1389"/>
      <c r="C390" s="914" t="s">
        <v>1510</v>
      </c>
      <c r="D390" s="1149" t="s">
        <v>1511</v>
      </c>
      <c r="E390" s="1064" t="s">
        <v>682</v>
      </c>
      <c r="F390" s="1087">
        <v>45563</v>
      </c>
      <c r="G390" s="593">
        <v>45580</v>
      </c>
      <c r="H390" s="1150" t="s">
        <v>2754</v>
      </c>
      <c r="I390" s="914">
        <v>119417</v>
      </c>
      <c r="J390" s="1393"/>
    </row>
    <row r="391" spans="1:10">
      <c r="A391" s="1385"/>
      <c r="B391" s="1389"/>
      <c r="C391" s="914" t="s">
        <v>1510</v>
      </c>
      <c r="D391" s="1149" t="s">
        <v>1511</v>
      </c>
      <c r="E391" s="1064" t="s">
        <v>682</v>
      </c>
      <c r="F391" s="1087">
        <v>45565</v>
      </c>
      <c r="G391" s="593">
        <v>45583</v>
      </c>
      <c r="H391" s="1150" t="s">
        <v>2755</v>
      </c>
      <c r="I391" s="914">
        <v>134890</v>
      </c>
      <c r="J391" s="1393"/>
    </row>
    <row r="392" spans="1:10">
      <c r="A392" s="1386"/>
      <c r="B392" s="1388"/>
      <c r="C392" s="914" t="s">
        <v>1510</v>
      </c>
      <c r="D392" s="1149" t="s">
        <v>1511</v>
      </c>
      <c r="E392" s="1064" t="s">
        <v>682</v>
      </c>
      <c r="F392" s="1087">
        <v>45565</v>
      </c>
      <c r="G392" s="593">
        <v>45583</v>
      </c>
      <c r="H392" s="1150" t="s">
        <v>2756</v>
      </c>
      <c r="I392" s="914">
        <v>27057</v>
      </c>
      <c r="J392" s="1394"/>
    </row>
    <row r="393" spans="1:10">
      <c r="A393" s="1384">
        <v>47</v>
      </c>
      <c r="B393" s="1387" t="s">
        <v>1512</v>
      </c>
      <c r="C393" s="914" t="s">
        <v>1513</v>
      </c>
      <c r="D393" s="1149" t="s">
        <v>1514</v>
      </c>
      <c r="E393" s="1064" t="s">
        <v>612</v>
      </c>
      <c r="F393" s="1087">
        <v>45446</v>
      </c>
      <c r="G393" s="593">
        <v>45459</v>
      </c>
      <c r="H393" s="1152">
        <v>5253461</v>
      </c>
      <c r="I393" s="914">
        <v>1036640</v>
      </c>
      <c r="J393" s="1392">
        <f>SUM(I393:I402)</f>
        <v>28462470</v>
      </c>
    </row>
    <row r="394" spans="1:10">
      <c r="A394" s="1385"/>
      <c r="B394" s="1389"/>
      <c r="C394" s="914" t="s">
        <v>1513</v>
      </c>
      <c r="D394" s="1149" t="s">
        <v>1514</v>
      </c>
      <c r="E394" s="1064" t="s">
        <v>612</v>
      </c>
      <c r="F394" s="1087">
        <v>45446</v>
      </c>
      <c r="G394" s="593">
        <v>45460</v>
      </c>
      <c r="H394" s="1152">
        <v>5253607</v>
      </c>
      <c r="I394" s="914">
        <v>10506980</v>
      </c>
      <c r="J394" s="1393"/>
    </row>
    <row r="395" spans="1:10">
      <c r="A395" s="1385"/>
      <c r="B395" s="1389"/>
      <c r="C395" s="914" t="s">
        <v>1513</v>
      </c>
      <c r="D395" s="1149" t="s">
        <v>1514</v>
      </c>
      <c r="E395" s="1064" t="s">
        <v>612</v>
      </c>
      <c r="F395" s="1087">
        <v>45477</v>
      </c>
      <c r="G395" s="593">
        <v>45488</v>
      </c>
      <c r="H395" s="1152">
        <v>5322593</v>
      </c>
      <c r="I395" s="914">
        <v>4425280</v>
      </c>
      <c r="J395" s="1393"/>
    </row>
    <row r="396" spans="1:10">
      <c r="A396" s="1385"/>
      <c r="B396" s="1389"/>
      <c r="C396" s="914" t="s">
        <v>1513</v>
      </c>
      <c r="D396" s="1149" t="s">
        <v>1514</v>
      </c>
      <c r="E396" s="1064" t="s">
        <v>612</v>
      </c>
      <c r="F396" s="1087">
        <v>45477</v>
      </c>
      <c r="G396" s="593">
        <v>45490</v>
      </c>
      <c r="H396" s="1152">
        <v>5322641</v>
      </c>
      <c r="I396" s="914">
        <v>5298150</v>
      </c>
      <c r="J396" s="1393"/>
    </row>
    <row r="397" spans="1:10">
      <c r="A397" s="1385"/>
      <c r="B397" s="1389"/>
      <c r="C397" s="914" t="s">
        <v>1513</v>
      </c>
      <c r="D397" s="1149" t="s">
        <v>1514</v>
      </c>
      <c r="E397" s="1064" t="s">
        <v>612</v>
      </c>
      <c r="F397" s="1087">
        <v>45509</v>
      </c>
      <c r="G397" s="593">
        <v>45519</v>
      </c>
      <c r="H397" s="1152">
        <v>5369104</v>
      </c>
      <c r="I397" s="914">
        <v>539950</v>
      </c>
      <c r="J397" s="1393"/>
    </row>
    <row r="398" spans="1:10">
      <c r="A398" s="1385"/>
      <c r="B398" s="1389"/>
      <c r="C398" s="914" t="s">
        <v>1513</v>
      </c>
      <c r="D398" s="1149" t="s">
        <v>1514</v>
      </c>
      <c r="E398" s="1064" t="s">
        <v>612</v>
      </c>
      <c r="F398" s="1087">
        <v>45509</v>
      </c>
      <c r="G398" s="593">
        <v>45523</v>
      </c>
      <c r="H398" s="1152">
        <v>5369152</v>
      </c>
      <c r="I398" s="914">
        <v>738120</v>
      </c>
      <c r="J398" s="1393"/>
    </row>
    <row r="399" spans="1:10">
      <c r="A399" s="1385"/>
      <c r="B399" s="1389"/>
      <c r="C399" s="914" t="s">
        <v>1513</v>
      </c>
      <c r="D399" s="1149" t="s">
        <v>1514</v>
      </c>
      <c r="E399" s="1064" t="s">
        <v>612</v>
      </c>
      <c r="F399" s="1087">
        <v>45538</v>
      </c>
      <c r="G399" s="593">
        <v>45550</v>
      </c>
      <c r="H399" s="1152">
        <v>5411993</v>
      </c>
      <c r="I399" s="914">
        <v>4748430</v>
      </c>
      <c r="J399" s="1393"/>
    </row>
    <row r="400" spans="1:10">
      <c r="A400" s="1385"/>
      <c r="B400" s="1389"/>
      <c r="C400" s="914" t="s">
        <v>1513</v>
      </c>
      <c r="D400" s="1149" t="s">
        <v>1514</v>
      </c>
      <c r="E400" s="1064" t="s">
        <v>612</v>
      </c>
      <c r="F400" s="1087">
        <v>45538</v>
      </c>
      <c r="G400" s="593">
        <v>45551</v>
      </c>
      <c r="H400" s="1152">
        <v>5412041</v>
      </c>
      <c r="I400" s="914">
        <v>649270</v>
      </c>
      <c r="J400" s="1393"/>
    </row>
    <row r="401" spans="1:10">
      <c r="A401" s="1385"/>
      <c r="B401" s="1389"/>
      <c r="C401" s="914" t="s">
        <v>1513</v>
      </c>
      <c r="D401" s="1149" t="s">
        <v>1514</v>
      </c>
      <c r="E401" s="1064" t="s">
        <v>612</v>
      </c>
      <c r="F401" s="1087">
        <v>45567</v>
      </c>
      <c r="G401" s="593">
        <v>45579</v>
      </c>
      <c r="H401" s="1152">
        <v>5438598</v>
      </c>
      <c r="I401" s="914">
        <v>206930</v>
      </c>
      <c r="J401" s="1393"/>
    </row>
    <row r="402" spans="1:10">
      <c r="A402" s="1386"/>
      <c r="B402" s="1388"/>
      <c r="C402" s="914" t="s">
        <v>1513</v>
      </c>
      <c r="D402" s="1149" t="s">
        <v>1514</v>
      </c>
      <c r="E402" s="1064" t="s">
        <v>612</v>
      </c>
      <c r="F402" s="1087">
        <v>45568</v>
      </c>
      <c r="G402" s="593">
        <v>45580</v>
      </c>
      <c r="H402" s="1152">
        <v>5447515</v>
      </c>
      <c r="I402" s="914">
        <v>312720</v>
      </c>
      <c r="J402" s="1394"/>
    </row>
    <row r="403" spans="1:10">
      <c r="A403" s="1384">
        <v>48</v>
      </c>
      <c r="B403" s="1387" t="s">
        <v>1630</v>
      </c>
      <c r="C403" s="914" t="s">
        <v>1631</v>
      </c>
      <c r="D403" s="1149" t="s">
        <v>1632</v>
      </c>
      <c r="E403" s="1064" t="s">
        <v>612</v>
      </c>
      <c r="F403" s="1087">
        <v>45110</v>
      </c>
      <c r="G403" s="593">
        <v>45122</v>
      </c>
      <c r="H403" s="1150" t="s">
        <v>1739</v>
      </c>
      <c r="I403" s="914">
        <v>3875789.79</v>
      </c>
      <c r="J403" s="1392">
        <f>SUM(I403:I413)</f>
        <v>26535211.59</v>
      </c>
    </row>
    <row r="404" spans="1:10">
      <c r="A404" s="1385"/>
      <c r="B404" s="1389"/>
      <c r="C404" s="914" t="s">
        <v>1631</v>
      </c>
      <c r="D404" s="1149" t="s">
        <v>1632</v>
      </c>
      <c r="E404" s="1064" t="s">
        <v>612</v>
      </c>
      <c r="F404" s="1087">
        <v>45140</v>
      </c>
      <c r="G404" s="593">
        <v>45153</v>
      </c>
      <c r="H404" s="1150" t="s">
        <v>1740</v>
      </c>
      <c r="I404" s="914">
        <v>316080.28000000003</v>
      </c>
      <c r="J404" s="1393"/>
    </row>
    <row r="405" spans="1:10">
      <c r="A405" s="1385"/>
      <c r="B405" s="1389"/>
      <c r="C405" s="914" t="s">
        <v>1631</v>
      </c>
      <c r="D405" s="1149" t="s">
        <v>1632</v>
      </c>
      <c r="E405" s="1064" t="s">
        <v>612</v>
      </c>
      <c r="F405" s="1087">
        <v>45170</v>
      </c>
      <c r="G405" s="593">
        <v>45198</v>
      </c>
      <c r="H405" s="1150" t="s">
        <v>1741</v>
      </c>
      <c r="I405" s="914">
        <v>183911.63</v>
      </c>
      <c r="J405" s="1393"/>
    </row>
    <row r="406" spans="1:10">
      <c r="A406" s="1385"/>
      <c r="B406" s="1389"/>
      <c r="C406" s="914" t="s">
        <v>1631</v>
      </c>
      <c r="D406" s="1149" t="s">
        <v>1632</v>
      </c>
      <c r="E406" s="1064" t="s">
        <v>612</v>
      </c>
      <c r="F406" s="1087">
        <v>45201</v>
      </c>
      <c r="G406" s="593">
        <v>45229</v>
      </c>
      <c r="H406" s="1150" t="s">
        <v>1742</v>
      </c>
      <c r="I406" s="914">
        <v>2558555</v>
      </c>
      <c r="J406" s="1393"/>
    </row>
    <row r="407" spans="1:10">
      <c r="A407" s="1385"/>
      <c r="B407" s="1389"/>
      <c r="C407" s="914" t="s">
        <v>1631</v>
      </c>
      <c r="D407" s="1149" t="s">
        <v>1632</v>
      </c>
      <c r="E407" s="1064" t="s">
        <v>612</v>
      </c>
      <c r="F407" s="1087">
        <v>45231</v>
      </c>
      <c r="G407" s="593">
        <v>45231</v>
      </c>
      <c r="H407" s="1150" t="s">
        <v>1743</v>
      </c>
      <c r="I407" s="914">
        <v>2558555</v>
      </c>
      <c r="J407" s="1393"/>
    </row>
    <row r="408" spans="1:10">
      <c r="A408" s="1385"/>
      <c r="B408" s="1389"/>
      <c r="C408" s="914" t="s">
        <v>1631</v>
      </c>
      <c r="D408" s="1149" t="s">
        <v>1632</v>
      </c>
      <c r="E408" s="1064" t="s">
        <v>612</v>
      </c>
      <c r="F408" s="1087">
        <v>45294</v>
      </c>
      <c r="G408" s="593">
        <v>45321</v>
      </c>
      <c r="H408" s="1150" t="s">
        <v>1744</v>
      </c>
      <c r="I408" s="914">
        <v>3046588</v>
      </c>
      <c r="J408" s="1393"/>
    </row>
    <row r="409" spans="1:10">
      <c r="A409" s="1385"/>
      <c r="B409" s="1389"/>
      <c r="C409" s="914" t="s">
        <v>1631</v>
      </c>
      <c r="D409" s="1149" t="s">
        <v>1632</v>
      </c>
      <c r="E409" s="1064" t="s">
        <v>612</v>
      </c>
      <c r="F409" s="1087">
        <v>45325</v>
      </c>
      <c r="G409" s="593">
        <v>45350</v>
      </c>
      <c r="H409" s="1150" t="s">
        <v>1745</v>
      </c>
      <c r="I409" s="914">
        <v>350381.89</v>
      </c>
      <c r="J409" s="1393"/>
    </row>
    <row r="410" spans="1:10">
      <c r="A410" s="1385"/>
      <c r="B410" s="1389"/>
      <c r="C410" s="914" t="s">
        <v>1631</v>
      </c>
      <c r="D410" s="1149" t="s">
        <v>1632</v>
      </c>
      <c r="E410" s="1064" t="s">
        <v>612</v>
      </c>
      <c r="F410" s="1087">
        <v>45325</v>
      </c>
      <c r="G410" s="593">
        <v>45350</v>
      </c>
      <c r="H410" s="1150" t="s">
        <v>1746</v>
      </c>
      <c r="I410" s="914">
        <v>2947198</v>
      </c>
      <c r="J410" s="1393"/>
    </row>
    <row r="411" spans="1:10">
      <c r="A411" s="1385"/>
      <c r="B411" s="1389"/>
      <c r="C411" s="914" t="s">
        <v>1631</v>
      </c>
      <c r="D411" s="1149" t="s">
        <v>1632</v>
      </c>
      <c r="E411" s="1064" t="s">
        <v>612</v>
      </c>
      <c r="F411" s="1087">
        <v>45353</v>
      </c>
      <c r="G411" s="593">
        <v>45381</v>
      </c>
      <c r="H411" s="1150" t="s">
        <v>1747</v>
      </c>
      <c r="I411" s="914">
        <v>4144996</v>
      </c>
      <c r="J411" s="1393"/>
    </row>
    <row r="412" spans="1:10">
      <c r="A412" s="1385"/>
      <c r="B412" s="1389"/>
      <c r="C412" s="914" t="s">
        <v>1631</v>
      </c>
      <c r="D412" s="1149" t="s">
        <v>1632</v>
      </c>
      <c r="E412" s="1064" t="s">
        <v>612</v>
      </c>
      <c r="F412" s="1087">
        <v>45353</v>
      </c>
      <c r="G412" s="593">
        <v>45381</v>
      </c>
      <c r="H412" s="1150" t="s">
        <v>1748</v>
      </c>
      <c r="I412" s="914">
        <v>3098287</v>
      </c>
      <c r="J412" s="1393"/>
    </row>
    <row r="413" spans="1:10">
      <c r="A413" s="1386"/>
      <c r="B413" s="1388"/>
      <c r="C413" s="914" t="s">
        <v>1631</v>
      </c>
      <c r="D413" s="1149" t="s">
        <v>1632</v>
      </c>
      <c r="E413" s="1064" t="s">
        <v>612</v>
      </c>
      <c r="F413" s="1087">
        <v>45568</v>
      </c>
      <c r="G413" s="593">
        <v>45595</v>
      </c>
      <c r="H413" s="1150" t="s">
        <v>2757</v>
      </c>
      <c r="I413" s="914">
        <v>3454869</v>
      </c>
      <c r="J413" s="1394"/>
    </row>
    <row r="414" spans="1:10">
      <c r="A414" s="1384">
        <v>49</v>
      </c>
      <c r="B414" s="1387" t="s">
        <v>1515</v>
      </c>
      <c r="C414" s="914" t="s">
        <v>1516</v>
      </c>
      <c r="D414" s="1149" t="s">
        <v>1517</v>
      </c>
      <c r="E414" s="1064" t="s">
        <v>612</v>
      </c>
      <c r="F414" s="1087">
        <v>45273</v>
      </c>
      <c r="G414" s="593">
        <v>45299</v>
      </c>
      <c r="H414" s="1152">
        <v>1066480461</v>
      </c>
      <c r="I414" s="914">
        <v>100039</v>
      </c>
      <c r="J414" s="1392">
        <f>SUM(I414:I424)</f>
        <v>1456283</v>
      </c>
    </row>
    <row r="415" spans="1:10">
      <c r="A415" s="1385"/>
      <c r="B415" s="1389"/>
      <c r="C415" s="914" t="s">
        <v>1516</v>
      </c>
      <c r="D415" s="1149" t="s">
        <v>1517</v>
      </c>
      <c r="E415" s="1064" t="s">
        <v>612</v>
      </c>
      <c r="F415" s="1087">
        <v>45331</v>
      </c>
      <c r="G415" s="593">
        <v>45355</v>
      </c>
      <c r="H415" s="1152">
        <v>1067730357</v>
      </c>
      <c r="I415" s="914">
        <v>140808</v>
      </c>
      <c r="J415" s="1393"/>
    </row>
    <row r="416" spans="1:10">
      <c r="A416" s="1385"/>
      <c r="B416" s="1389"/>
      <c r="C416" s="914" t="s">
        <v>1516</v>
      </c>
      <c r="D416" s="1149" t="s">
        <v>1517</v>
      </c>
      <c r="E416" s="1064" t="s">
        <v>612</v>
      </c>
      <c r="F416" s="1087">
        <v>45363</v>
      </c>
      <c r="G416" s="593">
        <v>45387</v>
      </c>
      <c r="H416" s="1152">
        <v>1068384139</v>
      </c>
      <c r="I416" s="914">
        <v>144407</v>
      </c>
      <c r="J416" s="1393"/>
    </row>
    <row r="417" spans="1:10">
      <c r="A417" s="1385"/>
      <c r="B417" s="1389"/>
      <c r="C417" s="914" t="s">
        <v>1516</v>
      </c>
      <c r="D417" s="1149" t="s">
        <v>1517</v>
      </c>
      <c r="E417" s="1064" t="s">
        <v>612</v>
      </c>
      <c r="F417" s="1087">
        <v>45392</v>
      </c>
      <c r="G417" s="593">
        <v>45419</v>
      </c>
      <c r="H417" s="1152">
        <v>1068853418</v>
      </c>
      <c r="I417" s="914">
        <v>146477</v>
      </c>
      <c r="J417" s="1393"/>
    </row>
    <row r="418" spans="1:10">
      <c r="A418" s="1385"/>
      <c r="B418" s="1389"/>
      <c r="C418" s="914" t="s">
        <v>1516</v>
      </c>
      <c r="D418" s="1149" t="s">
        <v>1517</v>
      </c>
      <c r="E418" s="1064" t="s">
        <v>612</v>
      </c>
      <c r="F418" s="1087">
        <v>45421</v>
      </c>
      <c r="G418" s="593">
        <v>45448</v>
      </c>
      <c r="H418" s="1152">
        <v>1069274313</v>
      </c>
      <c r="I418" s="914">
        <v>150686</v>
      </c>
      <c r="J418" s="1393"/>
    </row>
    <row r="419" spans="1:10">
      <c r="A419" s="1385"/>
      <c r="B419" s="1389"/>
      <c r="C419" s="914" t="s">
        <v>1516</v>
      </c>
      <c r="D419" s="1149" t="s">
        <v>1517</v>
      </c>
      <c r="E419" s="1064" t="s">
        <v>612</v>
      </c>
      <c r="F419" s="1087">
        <v>45421</v>
      </c>
      <c r="G419" s="593">
        <v>45448</v>
      </c>
      <c r="H419" s="1152">
        <v>1069274357</v>
      </c>
      <c r="I419" s="914">
        <v>102753</v>
      </c>
      <c r="J419" s="1393"/>
    </row>
    <row r="420" spans="1:10">
      <c r="A420" s="1385"/>
      <c r="B420" s="1389"/>
      <c r="C420" s="914" t="s">
        <v>1516</v>
      </c>
      <c r="D420" s="1149" t="s">
        <v>1517</v>
      </c>
      <c r="E420" s="1064" t="s">
        <v>612</v>
      </c>
      <c r="F420" s="1087">
        <v>45455</v>
      </c>
      <c r="G420" s="593">
        <v>45477</v>
      </c>
      <c r="H420" s="1152">
        <v>1069716151</v>
      </c>
      <c r="I420" s="914">
        <v>152607</v>
      </c>
      <c r="J420" s="1393"/>
    </row>
    <row r="421" spans="1:10">
      <c r="A421" s="1385"/>
      <c r="B421" s="1389"/>
      <c r="C421" s="914" t="s">
        <v>1516</v>
      </c>
      <c r="D421" s="1149" t="s">
        <v>1517</v>
      </c>
      <c r="E421" s="1064" t="s">
        <v>612</v>
      </c>
      <c r="F421" s="1087">
        <v>45455</v>
      </c>
      <c r="G421" s="593">
        <v>45477</v>
      </c>
      <c r="H421" s="1152">
        <v>1069716204</v>
      </c>
      <c r="I421" s="914">
        <v>101421</v>
      </c>
      <c r="J421" s="1393"/>
    </row>
    <row r="422" spans="1:10">
      <c r="A422" s="1385"/>
      <c r="B422" s="1389"/>
      <c r="C422" s="914" t="s">
        <v>1516</v>
      </c>
      <c r="D422" s="1149" t="s">
        <v>1517</v>
      </c>
      <c r="E422" s="1064" t="s">
        <v>612</v>
      </c>
      <c r="F422" s="1087">
        <v>45483</v>
      </c>
      <c r="G422" s="593">
        <v>45511</v>
      </c>
      <c r="H422" s="1152">
        <v>1070114698</v>
      </c>
      <c r="I422" s="914">
        <v>154795</v>
      </c>
      <c r="J422" s="1393"/>
    </row>
    <row r="423" spans="1:10">
      <c r="A423" s="1385"/>
      <c r="B423" s="1389"/>
      <c r="C423" s="914" t="s">
        <v>1516</v>
      </c>
      <c r="D423" s="1149" t="s">
        <v>1517</v>
      </c>
      <c r="E423" s="1064" t="s">
        <v>612</v>
      </c>
      <c r="F423" s="1087">
        <v>45483</v>
      </c>
      <c r="G423" s="593">
        <v>45511</v>
      </c>
      <c r="H423" s="1152">
        <v>1070114757</v>
      </c>
      <c r="I423" s="914">
        <v>99402</v>
      </c>
      <c r="J423" s="1393"/>
    </row>
    <row r="424" spans="1:10">
      <c r="A424" s="1386"/>
      <c r="B424" s="1388"/>
      <c r="C424" s="914" t="s">
        <v>1516</v>
      </c>
      <c r="D424" s="1149" t="s">
        <v>1517</v>
      </c>
      <c r="E424" s="1064" t="s">
        <v>612</v>
      </c>
      <c r="F424" s="1087">
        <v>45516</v>
      </c>
      <c r="G424" s="593">
        <v>45538</v>
      </c>
      <c r="H424" s="1152">
        <v>1070659363</v>
      </c>
      <c r="I424" s="914">
        <v>162888</v>
      </c>
      <c r="J424" s="1394"/>
    </row>
    <row r="425" spans="1:10">
      <c r="A425" s="1384">
        <v>50</v>
      </c>
      <c r="B425" s="1387" t="s">
        <v>1464</v>
      </c>
      <c r="C425" s="914" t="s">
        <v>2758</v>
      </c>
      <c r="D425" s="1149" t="s">
        <v>1472</v>
      </c>
      <c r="E425" s="1064" t="s">
        <v>612</v>
      </c>
      <c r="F425" s="1087">
        <v>45572</v>
      </c>
      <c r="G425" s="593">
        <v>45572</v>
      </c>
      <c r="H425" s="1152" t="s">
        <v>2759</v>
      </c>
      <c r="I425" s="914">
        <v>100000</v>
      </c>
      <c r="J425" s="1392">
        <f>SUM(I425:I427)</f>
        <v>480000</v>
      </c>
    </row>
    <row r="426" spans="1:10">
      <c r="A426" s="1385"/>
      <c r="B426" s="1389"/>
      <c r="C426" s="914" t="s">
        <v>2760</v>
      </c>
      <c r="D426" s="1149" t="s">
        <v>1472</v>
      </c>
      <c r="E426" s="1064" t="s">
        <v>612</v>
      </c>
      <c r="F426" s="1087">
        <v>45575</v>
      </c>
      <c r="G426" s="593">
        <v>45575</v>
      </c>
      <c r="H426" s="1152" t="s">
        <v>2761</v>
      </c>
      <c r="I426" s="914">
        <v>100000</v>
      </c>
      <c r="J426" s="1393"/>
    </row>
    <row r="427" spans="1:10">
      <c r="A427" s="1386"/>
      <c r="B427" s="1388"/>
      <c r="C427" s="914" t="s">
        <v>2762</v>
      </c>
      <c r="D427" s="1149" t="s">
        <v>1472</v>
      </c>
      <c r="E427" s="1064" t="s">
        <v>612</v>
      </c>
      <c r="F427" s="1087">
        <v>45576</v>
      </c>
      <c r="G427" s="593">
        <v>45576</v>
      </c>
      <c r="H427" s="1152" t="s">
        <v>2763</v>
      </c>
      <c r="I427" s="914">
        <v>280000</v>
      </c>
      <c r="J427" s="1394"/>
    </row>
    <row r="428" spans="1:10">
      <c r="A428" s="982">
        <v>51</v>
      </c>
      <c r="B428" s="680" t="s">
        <v>1465</v>
      </c>
      <c r="C428" s="914" t="s">
        <v>1466</v>
      </c>
      <c r="D428" s="1149" t="s">
        <v>1473</v>
      </c>
      <c r="E428" s="1064" t="s">
        <v>612</v>
      </c>
      <c r="F428" s="1087">
        <v>45072</v>
      </c>
      <c r="G428" s="593">
        <v>45072</v>
      </c>
      <c r="H428" s="1152" t="s">
        <v>1467</v>
      </c>
      <c r="I428" s="914">
        <v>820000</v>
      </c>
      <c r="J428" s="914">
        <f>+I428</f>
        <v>820000</v>
      </c>
    </row>
    <row r="429" spans="1:10" ht="13.5" thickBot="1">
      <c r="A429" s="730"/>
      <c r="B429" s="1145"/>
      <c r="C429" s="484"/>
      <c r="D429" s="484"/>
      <c r="G429" s="903" t="s">
        <v>583</v>
      </c>
      <c r="H429" s="904"/>
      <c r="J429" s="975">
        <f>SUM(J7:J428)</f>
        <v>1743671223.9499998</v>
      </c>
    </row>
    <row r="430" spans="1:10">
      <c r="A430" s="989"/>
      <c r="B430" s="990"/>
      <c r="C430" s="991"/>
      <c r="D430" s="1065"/>
      <c r="E430" s="1065"/>
      <c r="F430" s="1088"/>
      <c r="G430" s="992"/>
      <c r="H430" s="522"/>
      <c r="I430" s="991"/>
      <c r="J430" s="991"/>
    </row>
    <row r="431" spans="1:10">
      <c r="B431" s="1395" t="s">
        <v>555</v>
      </c>
      <c r="C431" s="1396"/>
      <c r="D431" s="1397"/>
    </row>
    <row r="432" spans="1:10">
      <c r="B432" s="1390" t="s">
        <v>1653</v>
      </c>
      <c r="C432" s="1391"/>
      <c r="D432" s="1111">
        <f>+'PROVEEDORES Bo.'!J397</f>
        <v>596914882.25</v>
      </c>
    </row>
    <row r="433" spans="1:10">
      <c r="B433" s="1390" t="s">
        <v>583</v>
      </c>
      <c r="C433" s="1391"/>
      <c r="D433" s="1111">
        <f>+J429</f>
        <v>1743671223.9499998</v>
      </c>
    </row>
    <row r="434" spans="1:10">
      <c r="B434" s="1210" t="s">
        <v>2294</v>
      </c>
      <c r="C434" s="1210"/>
      <c r="D434" s="1211">
        <f>SUM(D432:D433)</f>
        <v>2340586106.1999998</v>
      </c>
      <c r="F434" s="609"/>
      <c r="G434" s="730"/>
    </row>
    <row r="435" spans="1:10">
      <c r="E435" s="539"/>
      <c r="F435" s="609"/>
    </row>
    <row r="440" spans="1:10">
      <c r="B440" s="590"/>
      <c r="C440" s="503"/>
      <c r="D440" s="906"/>
      <c r="E440" s="506"/>
    </row>
    <row r="441" spans="1:10" s="1092" customFormat="1">
      <c r="A441" s="1091"/>
      <c r="B441" s="511" t="s">
        <v>2036</v>
      </c>
      <c r="C441" s="1009"/>
      <c r="E441" s="510" t="s">
        <v>2037</v>
      </c>
      <c r="F441" s="1032"/>
      <c r="G441" s="548"/>
      <c r="I441" s="533" t="s">
        <v>2038</v>
      </c>
      <c r="J441" s="910"/>
    </row>
    <row r="442" spans="1:10">
      <c r="B442" s="517" t="s">
        <v>13</v>
      </c>
      <c r="C442" s="484"/>
      <c r="D442" s="730"/>
      <c r="E442" s="976" t="s">
        <v>15</v>
      </c>
      <c r="F442" s="717"/>
      <c r="H442" s="730"/>
      <c r="I442" s="525" t="s">
        <v>14</v>
      </c>
    </row>
    <row r="443" spans="1:10">
      <c r="A443" s="909"/>
      <c r="B443" s="640" t="s">
        <v>943</v>
      </c>
      <c r="C443" s="977"/>
      <c r="D443" s="730"/>
      <c r="E443" s="978" t="s">
        <v>948</v>
      </c>
      <c r="F443" s="717"/>
      <c r="H443" s="730"/>
      <c r="I443" s="535" t="s">
        <v>946</v>
      </c>
    </row>
    <row r="444" spans="1:10">
      <c r="B444" s="483"/>
      <c r="C444" s="483"/>
      <c r="D444" s="730"/>
      <c r="E444" s="484" t="s">
        <v>947</v>
      </c>
      <c r="F444" s="717"/>
      <c r="H444" s="730"/>
      <c r="I444" s="641" t="s">
        <v>945</v>
      </c>
    </row>
    <row r="445" spans="1:10">
      <c r="B445" s="549"/>
      <c r="C445" s="905"/>
      <c r="E445" s="911"/>
      <c r="G445" s="548"/>
      <c r="H445" s="548"/>
      <c r="I445" s="910"/>
    </row>
    <row r="446" spans="1:10">
      <c r="A446" s="908"/>
      <c r="B446" s="586"/>
      <c r="C446" s="868"/>
      <c r="E446" s="911"/>
      <c r="H446" s="912"/>
    </row>
    <row r="447" spans="1:10">
      <c r="A447" s="908"/>
      <c r="B447" s="586"/>
      <c r="C447" s="868"/>
      <c r="D447" s="868"/>
      <c r="E447" s="1089"/>
      <c r="F447" s="1089"/>
      <c r="G447" s="586"/>
      <c r="H447" s="1090"/>
      <c r="I447" s="913"/>
    </row>
    <row r="453" spans="10:10">
      <c r="J453" s="848"/>
    </row>
  </sheetData>
  <mergeCells count="99">
    <mergeCell ref="A425:A427"/>
    <mergeCell ref="B425:B427"/>
    <mergeCell ref="J425:J427"/>
    <mergeCell ref="A403:A413"/>
    <mergeCell ref="B403:B413"/>
    <mergeCell ref="J403:J413"/>
    <mergeCell ref="A414:A424"/>
    <mergeCell ref="B414:B424"/>
    <mergeCell ref="J414:J424"/>
    <mergeCell ref="A387:A392"/>
    <mergeCell ref="B387:B392"/>
    <mergeCell ref="J387:J392"/>
    <mergeCell ref="A393:A402"/>
    <mergeCell ref="B393:B402"/>
    <mergeCell ref="J393:J402"/>
    <mergeCell ref="B376:B378"/>
    <mergeCell ref="J376:J378"/>
    <mergeCell ref="A379:A385"/>
    <mergeCell ref="B379:B385"/>
    <mergeCell ref="J379:J385"/>
    <mergeCell ref="A376:A378"/>
    <mergeCell ref="J316:J318"/>
    <mergeCell ref="A319:A372"/>
    <mergeCell ref="B319:B372"/>
    <mergeCell ref="J319:J372"/>
    <mergeCell ref="A374:A375"/>
    <mergeCell ref="B374:B375"/>
    <mergeCell ref="J374:J375"/>
    <mergeCell ref="A316:A318"/>
    <mergeCell ref="B316:B318"/>
    <mergeCell ref="J298:J299"/>
    <mergeCell ref="A304:A307"/>
    <mergeCell ref="B304:B307"/>
    <mergeCell ref="J304:J307"/>
    <mergeCell ref="A311:A314"/>
    <mergeCell ref="B311:B314"/>
    <mergeCell ref="J311:J315"/>
    <mergeCell ref="A298:A299"/>
    <mergeCell ref="B298:B299"/>
    <mergeCell ref="J244:J258"/>
    <mergeCell ref="A260:A291"/>
    <mergeCell ref="B260:B291"/>
    <mergeCell ref="J260:J291"/>
    <mergeCell ref="A293:A296"/>
    <mergeCell ref="B293:B296"/>
    <mergeCell ref="J293:J296"/>
    <mergeCell ref="A244:A258"/>
    <mergeCell ref="B244:B258"/>
    <mergeCell ref="J187:J216"/>
    <mergeCell ref="A217:A225"/>
    <mergeCell ref="B217:B225"/>
    <mergeCell ref="J217:J225"/>
    <mergeCell ref="A228:A242"/>
    <mergeCell ref="B228:B242"/>
    <mergeCell ref="J228:J242"/>
    <mergeCell ref="J52:J60"/>
    <mergeCell ref="A61:A109"/>
    <mergeCell ref="B61:B109"/>
    <mergeCell ref="J61:J109"/>
    <mergeCell ref="A110:A162"/>
    <mergeCell ref="B110:B162"/>
    <mergeCell ref="A52:A60"/>
    <mergeCell ref="J45:J46"/>
    <mergeCell ref="A47:A49"/>
    <mergeCell ref="B47:B49"/>
    <mergeCell ref="J47:J49"/>
    <mergeCell ref="A50:A51"/>
    <mergeCell ref="B50:B51"/>
    <mergeCell ref="J50:J51"/>
    <mergeCell ref="A2:J2"/>
    <mergeCell ref="A3:J3"/>
    <mergeCell ref="A5:J5"/>
    <mergeCell ref="A7:A14"/>
    <mergeCell ref="B16:B44"/>
    <mergeCell ref="J16:J44"/>
    <mergeCell ref="J7:J14"/>
    <mergeCell ref="B7:B14"/>
    <mergeCell ref="A16:A44"/>
    <mergeCell ref="B433:C433"/>
    <mergeCell ref="J110:J162"/>
    <mergeCell ref="A163:A171"/>
    <mergeCell ref="B163:B171"/>
    <mergeCell ref="J163:J171"/>
    <mergeCell ref="B172:B178"/>
    <mergeCell ref="J172:J178"/>
    <mergeCell ref="A179:A182"/>
    <mergeCell ref="B179:B182"/>
    <mergeCell ref="J179:J182"/>
    <mergeCell ref="A183:A184"/>
    <mergeCell ref="B183:B184"/>
    <mergeCell ref="J183:J184"/>
    <mergeCell ref="A187:A216"/>
    <mergeCell ref="B431:D431"/>
    <mergeCell ref="B432:C432"/>
    <mergeCell ref="A172:A178"/>
    <mergeCell ref="A45:A46"/>
    <mergeCell ref="B45:B46"/>
    <mergeCell ref="B52:B60"/>
    <mergeCell ref="B187:B216"/>
  </mergeCells>
  <printOptions horizontalCentered="1"/>
  <pageMargins left="0.6" right="0" top="0.59055118110236227" bottom="0.59055118110236227" header="0.31496062992125984" footer="0.31496062992125984"/>
  <pageSetup paperSize="9" scale="66" orientation="landscape" r:id="rId1"/>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92D050"/>
  </sheetPr>
  <dimension ref="A1:S102"/>
  <sheetViews>
    <sheetView showGridLines="0" zoomScaleNormal="100" zoomScaleSheetLayoutView="90" workbookViewId="0">
      <pane ySplit="6" topLeftCell="A78" activePane="bottomLeft" state="frozen"/>
      <selection pane="bottomLeft" activeCell="D90" sqref="D90"/>
    </sheetView>
  </sheetViews>
  <sheetFormatPr baseColWidth="10" defaultColWidth="11.42578125" defaultRowHeight="12.75"/>
  <cols>
    <col min="1" max="1" width="4.28515625" style="563" customWidth="1"/>
    <col min="2" max="2" width="26.140625" style="563" customWidth="1"/>
    <col min="3" max="3" width="11" style="563" bestFit="1" customWidth="1"/>
    <col min="4" max="4" width="22.85546875" style="556" customWidth="1"/>
    <col min="5" max="5" width="10.5703125" style="547" customWidth="1"/>
    <col min="6" max="6" width="12.5703125" style="547" customWidth="1"/>
    <col min="7" max="7" width="12.42578125" style="556" customWidth="1"/>
    <col min="8" max="8" width="27.28515625" style="556" customWidth="1"/>
    <col min="9" max="9" width="21.140625" style="848" customWidth="1"/>
    <col min="10" max="10" width="12.42578125" style="852" bestFit="1" customWidth="1"/>
    <col min="11" max="11" width="13.7109375" style="852" customWidth="1"/>
    <col min="12" max="12" width="19" style="841" hidden="1" customWidth="1"/>
    <col min="13" max="18" width="0" style="842" hidden="1" customWidth="1"/>
    <col min="19" max="19" width="14" style="842" bestFit="1" customWidth="1"/>
    <col min="20" max="16384" width="11.42578125" style="842"/>
  </cols>
  <sheetData>
    <row r="1" spans="1:19">
      <c r="A1" s="839"/>
      <c r="B1" s="839"/>
      <c r="C1" s="839"/>
      <c r="D1" s="560"/>
      <c r="E1" s="640"/>
      <c r="F1" s="640"/>
      <c r="G1" s="560"/>
      <c r="H1" s="560"/>
      <c r="I1" s="840"/>
      <c r="J1" s="853"/>
      <c r="K1" s="853"/>
    </row>
    <row r="2" spans="1:19">
      <c r="A2" s="1272" t="str">
        <f>+'[2]PROVEEDORES Bo.'!A2:J2</f>
        <v>LA NOTA COLOMBIA SAS</v>
      </c>
      <c r="B2" s="1272"/>
      <c r="C2" s="1272"/>
      <c r="D2" s="1272"/>
      <c r="E2" s="1272"/>
      <c r="F2" s="1272"/>
      <c r="G2" s="1272"/>
      <c r="H2" s="1272"/>
      <c r="I2" s="1272"/>
      <c r="J2" s="1272"/>
      <c r="K2" s="1272"/>
    </row>
    <row r="3" spans="1:19">
      <c r="A3" s="1284" t="str">
        <f>+'[2]PROVEEDORES Bo.'!A3:J3</f>
        <v>NIT 901233167-1</v>
      </c>
      <c r="B3" s="1284"/>
      <c r="C3" s="1284"/>
      <c r="D3" s="1284"/>
      <c r="E3" s="1284"/>
      <c r="F3" s="1284"/>
      <c r="G3" s="1284"/>
      <c r="H3" s="1284"/>
      <c r="I3" s="1284"/>
      <c r="J3" s="1284"/>
      <c r="K3" s="1284"/>
      <c r="L3" s="843"/>
    </row>
    <row r="4" spans="1:19">
      <c r="A4" s="677"/>
      <c r="B4" s="677"/>
      <c r="C4" s="677"/>
      <c r="D4" s="1077"/>
      <c r="E4" s="1077"/>
      <c r="F4" s="1077"/>
      <c r="G4" s="1077"/>
      <c r="H4" s="1077"/>
      <c r="I4" s="677"/>
      <c r="J4" s="853"/>
      <c r="K4" s="1006" t="str">
        <f>+'CLIENTES Bo'!J5</f>
        <v>Corte al 15 de Octubre de 2024</v>
      </c>
      <c r="L4" s="844"/>
    </row>
    <row r="5" spans="1:19">
      <c r="A5" s="1400" t="s">
        <v>2306</v>
      </c>
      <c r="B5" s="1401"/>
      <c r="C5" s="1401"/>
      <c r="D5" s="1401"/>
      <c r="E5" s="1401"/>
      <c r="F5" s="1401"/>
      <c r="G5" s="1401"/>
      <c r="H5" s="1401"/>
      <c r="I5" s="1401"/>
      <c r="J5" s="1401"/>
      <c r="K5" s="1402"/>
      <c r="L5" s="1181"/>
      <c r="S5" s="1182"/>
    </row>
    <row r="6" spans="1:19" ht="25.5">
      <c r="A6" s="554" t="s">
        <v>554</v>
      </c>
      <c r="B6" s="554" t="s">
        <v>18</v>
      </c>
      <c r="C6" s="554" t="s">
        <v>553</v>
      </c>
      <c r="D6" s="1029" t="s">
        <v>566</v>
      </c>
      <c r="E6" s="1029" t="s">
        <v>548</v>
      </c>
      <c r="F6" s="554" t="s">
        <v>577</v>
      </c>
      <c r="G6" s="554" t="s">
        <v>390</v>
      </c>
      <c r="H6" s="1029" t="s">
        <v>576</v>
      </c>
      <c r="I6" s="555" t="s">
        <v>24</v>
      </c>
      <c r="J6" s="851" t="s">
        <v>25</v>
      </c>
      <c r="K6" s="851" t="s">
        <v>45</v>
      </c>
      <c r="L6" s="1181"/>
      <c r="S6" s="1182"/>
    </row>
    <row r="7" spans="1:19">
      <c r="A7" s="562">
        <v>1</v>
      </c>
      <c r="B7" s="984" t="s">
        <v>950</v>
      </c>
      <c r="C7" s="1174" t="s">
        <v>954</v>
      </c>
      <c r="D7" s="983" t="s">
        <v>952</v>
      </c>
      <c r="E7" s="983" t="s">
        <v>612</v>
      </c>
      <c r="F7" s="1183">
        <v>45152</v>
      </c>
      <c r="G7" s="1183">
        <v>46248</v>
      </c>
      <c r="H7" s="731" t="s">
        <v>955</v>
      </c>
      <c r="I7" s="1131" t="s">
        <v>953</v>
      </c>
      <c r="J7" s="854">
        <v>192621455.59999999</v>
      </c>
      <c r="K7" s="1133">
        <f>+J7</f>
        <v>192621455.59999999</v>
      </c>
      <c r="L7" s="998"/>
      <c r="S7" s="1184"/>
    </row>
    <row r="8" spans="1:19" ht="25.5">
      <c r="A8" s="558">
        <v>2</v>
      </c>
      <c r="B8" s="1185" t="s">
        <v>951</v>
      </c>
      <c r="C8" s="1175" t="s">
        <v>956</v>
      </c>
      <c r="D8" s="1132" t="s">
        <v>957</v>
      </c>
      <c r="E8" s="1132" t="s">
        <v>416</v>
      </c>
      <c r="F8" s="1183">
        <v>45138</v>
      </c>
      <c r="G8" s="1183">
        <v>46965</v>
      </c>
      <c r="H8" s="731" t="s">
        <v>958</v>
      </c>
      <c r="I8" s="1131" t="s">
        <v>959</v>
      </c>
      <c r="J8" s="854">
        <v>560000000</v>
      </c>
      <c r="K8" s="993">
        <f>+J8</f>
        <v>560000000</v>
      </c>
      <c r="L8" s="998"/>
      <c r="S8" s="1184"/>
    </row>
    <row r="9" spans="1:19">
      <c r="A9" s="1403">
        <v>3</v>
      </c>
      <c r="B9" s="1409" t="s">
        <v>960</v>
      </c>
      <c r="C9" s="1176" t="s">
        <v>997</v>
      </c>
      <c r="D9" s="731" t="s">
        <v>1012</v>
      </c>
      <c r="E9" s="1136" t="s">
        <v>612</v>
      </c>
      <c r="F9" s="1183">
        <v>45331</v>
      </c>
      <c r="G9" s="1183">
        <v>46427</v>
      </c>
      <c r="H9" s="731" t="s">
        <v>1010</v>
      </c>
      <c r="I9" s="1131">
        <v>60030067080</v>
      </c>
      <c r="J9" s="854">
        <v>99117169.540000007</v>
      </c>
      <c r="K9" s="1406">
        <f>SUM(J9:J19)</f>
        <v>1797192992.6199999</v>
      </c>
      <c r="L9" s="998"/>
      <c r="S9" s="1184"/>
    </row>
    <row r="10" spans="1:19">
      <c r="A10" s="1404"/>
      <c r="B10" s="1410"/>
      <c r="C10" s="1177" t="s">
        <v>997</v>
      </c>
      <c r="D10" s="731" t="s">
        <v>1012</v>
      </c>
      <c r="E10" s="1137" t="s">
        <v>612</v>
      </c>
      <c r="F10" s="1183">
        <v>44448</v>
      </c>
      <c r="G10" s="1183">
        <v>45440</v>
      </c>
      <c r="H10" s="731" t="s">
        <v>1011</v>
      </c>
      <c r="I10" s="1131">
        <v>60000231631</v>
      </c>
      <c r="J10" s="854">
        <v>3842966</v>
      </c>
      <c r="K10" s="1407"/>
      <c r="L10" s="998"/>
      <c r="S10" s="1184"/>
    </row>
    <row r="11" spans="1:19">
      <c r="A11" s="1404"/>
      <c r="B11" s="1410"/>
      <c r="C11" s="1177" t="s">
        <v>997</v>
      </c>
      <c r="D11" s="731" t="s">
        <v>1012</v>
      </c>
      <c r="E11" s="1137" t="s">
        <v>612</v>
      </c>
      <c r="F11" s="1183">
        <v>45260</v>
      </c>
      <c r="G11" s="1183">
        <v>45442</v>
      </c>
      <c r="H11" s="731" t="s">
        <v>1009</v>
      </c>
      <c r="I11" s="1131">
        <v>60030064178</v>
      </c>
      <c r="J11" s="854">
        <v>350000000</v>
      </c>
      <c r="K11" s="1407"/>
      <c r="L11" s="998"/>
      <c r="S11" s="1184"/>
    </row>
    <row r="12" spans="1:19">
      <c r="A12" s="1404"/>
      <c r="B12" s="1410"/>
      <c r="C12" s="1177" t="s">
        <v>997</v>
      </c>
      <c r="D12" s="731" t="s">
        <v>1012</v>
      </c>
      <c r="E12" s="1137" t="s">
        <v>612</v>
      </c>
      <c r="F12" s="1183">
        <v>45339</v>
      </c>
      <c r="G12" s="1183">
        <v>45574</v>
      </c>
      <c r="H12" s="731" t="s">
        <v>1010</v>
      </c>
      <c r="I12" s="1131">
        <v>60030067064</v>
      </c>
      <c r="J12" s="854">
        <v>1032844134</v>
      </c>
      <c r="K12" s="1407"/>
      <c r="L12" s="998"/>
      <c r="S12" s="1184"/>
    </row>
    <row r="13" spans="1:19">
      <c r="A13" s="1404"/>
      <c r="B13" s="1410"/>
      <c r="C13" s="1177" t="s">
        <v>997</v>
      </c>
      <c r="D13" s="731" t="s">
        <v>1012</v>
      </c>
      <c r="E13" s="1137" t="s">
        <v>612</v>
      </c>
      <c r="F13" s="1183">
        <v>45329</v>
      </c>
      <c r="G13" s="1183">
        <v>45695</v>
      </c>
      <c r="H13" s="731" t="s">
        <v>1010</v>
      </c>
      <c r="I13" s="1131">
        <v>60030066843</v>
      </c>
      <c r="J13" s="854">
        <v>227012500</v>
      </c>
      <c r="K13" s="1407"/>
      <c r="L13" s="998"/>
      <c r="S13" s="1184"/>
    </row>
    <row r="14" spans="1:19">
      <c r="A14" s="1404"/>
      <c r="B14" s="1410"/>
      <c r="C14" s="1177" t="s">
        <v>997</v>
      </c>
      <c r="D14" s="731" t="s">
        <v>1012</v>
      </c>
      <c r="E14" s="1137" t="s">
        <v>612</v>
      </c>
      <c r="F14" s="1183">
        <v>45378</v>
      </c>
      <c r="G14" s="1183">
        <v>45413</v>
      </c>
      <c r="H14" s="731" t="s">
        <v>1011</v>
      </c>
      <c r="I14" s="1131">
        <v>60030069615</v>
      </c>
      <c r="J14" s="854">
        <v>29456007</v>
      </c>
      <c r="K14" s="1407"/>
      <c r="L14" s="998"/>
      <c r="S14" s="1184"/>
    </row>
    <row r="15" spans="1:19">
      <c r="A15" s="1404"/>
      <c r="B15" s="1410"/>
      <c r="C15" s="1177" t="s">
        <v>997</v>
      </c>
      <c r="D15" s="731" t="s">
        <v>1410</v>
      </c>
      <c r="E15" s="1137" t="s">
        <v>612</v>
      </c>
      <c r="F15" s="1183"/>
      <c r="G15" s="1183"/>
      <c r="H15" s="731" t="s">
        <v>1674</v>
      </c>
      <c r="I15" s="1131"/>
      <c r="J15" s="854">
        <v>6260149.7599999998</v>
      </c>
      <c r="K15" s="1407"/>
      <c r="L15" s="998"/>
      <c r="S15" s="1184"/>
    </row>
    <row r="16" spans="1:19">
      <c r="A16" s="1404"/>
      <c r="B16" s="1410"/>
      <c r="C16" s="1177" t="s">
        <v>997</v>
      </c>
      <c r="D16" s="731" t="s">
        <v>1411</v>
      </c>
      <c r="E16" s="1137" t="s">
        <v>612</v>
      </c>
      <c r="F16" s="1183"/>
      <c r="G16" s="1183"/>
      <c r="H16" s="731" t="s">
        <v>1413</v>
      </c>
      <c r="I16" s="1131"/>
      <c r="J16" s="854">
        <v>10086597</v>
      </c>
      <c r="K16" s="1407"/>
      <c r="L16" s="998"/>
      <c r="S16" s="1184"/>
    </row>
    <row r="17" spans="1:19">
      <c r="A17" s="1404"/>
      <c r="B17" s="1410"/>
      <c r="C17" s="1177" t="s">
        <v>997</v>
      </c>
      <c r="D17" s="731"/>
      <c r="E17" s="1137"/>
      <c r="F17" s="1183"/>
      <c r="G17" s="1183"/>
      <c r="H17" s="731" t="s">
        <v>1675</v>
      </c>
      <c r="I17" s="1131"/>
      <c r="J17" s="854">
        <v>315477.5</v>
      </c>
      <c r="K17" s="1407"/>
      <c r="L17" s="998"/>
      <c r="S17" s="1184"/>
    </row>
    <row r="18" spans="1:19">
      <c r="A18" s="1404"/>
      <c r="B18" s="1410"/>
      <c r="C18" s="1177" t="s">
        <v>997</v>
      </c>
      <c r="D18" s="731" t="s">
        <v>1412</v>
      </c>
      <c r="E18" s="1137" t="s">
        <v>612</v>
      </c>
      <c r="F18" s="1183"/>
      <c r="G18" s="1183"/>
      <c r="H18" s="731" t="s">
        <v>1676</v>
      </c>
      <c r="I18" s="1131"/>
      <c r="J18" s="854">
        <v>23226379.32</v>
      </c>
      <c r="K18" s="1407"/>
      <c r="L18" s="998"/>
      <c r="S18" s="1184"/>
    </row>
    <row r="19" spans="1:19">
      <c r="A19" s="1405"/>
      <c r="B19" s="1411"/>
      <c r="C19" s="1178" t="s">
        <v>997</v>
      </c>
      <c r="D19" s="731"/>
      <c r="E19" s="1138"/>
      <c r="F19" s="1183"/>
      <c r="G19" s="1183"/>
      <c r="H19" s="731" t="s">
        <v>1677</v>
      </c>
      <c r="I19" s="1131"/>
      <c r="J19" s="854">
        <v>15031612.5</v>
      </c>
      <c r="K19" s="1408"/>
      <c r="L19" s="998"/>
      <c r="S19" s="1184"/>
    </row>
    <row r="20" spans="1:19">
      <c r="A20" s="1403">
        <v>4</v>
      </c>
      <c r="B20" s="1409" t="s">
        <v>967</v>
      </c>
      <c r="C20" s="1176" t="s">
        <v>1001</v>
      </c>
      <c r="D20" s="731" t="s">
        <v>1000</v>
      </c>
      <c r="E20" s="1136" t="s">
        <v>612</v>
      </c>
      <c r="F20" s="1183">
        <v>44602</v>
      </c>
      <c r="G20" s="1183">
        <v>45698</v>
      </c>
      <c r="H20" s="731" t="s">
        <v>1016</v>
      </c>
      <c r="I20" s="1131" t="s">
        <v>973</v>
      </c>
      <c r="J20" s="854">
        <v>17249849.600000001</v>
      </c>
      <c r="K20" s="1406">
        <f>SUM(J20:J23)</f>
        <v>99484941.840000004</v>
      </c>
      <c r="L20" s="998"/>
      <c r="S20" s="1184"/>
    </row>
    <row r="21" spans="1:19">
      <c r="A21" s="1404"/>
      <c r="B21" s="1410"/>
      <c r="C21" s="1177" t="s">
        <v>1001</v>
      </c>
      <c r="D21" s="731" t="s">
        <v>1000</v>
      </c>
      <c r="E21" s="1137" t="s">
        <v>612</v>
      </c>
      <c r="F21" s="1183">
        <v>44832</v>
      </c>
      <c r="G21" s="1183">
        <v>45928</v>
      </c>
      <c r="H21" s="731" t="s">
        <v>1016</v>
      </c>
      <c r="I21" s="1131" t="s">
        <v>974</v>
      </c>
      <c r="J21" s="854">
        <v>51460344.240000002</v>
      </c>
      <c r="K21" s="1407"/>
      <c r="L21" s="998"/>
      <c r="S21" s="1184"/>
    </row>
    <row r="22" spans="1:19">
      <c r="A22" s="1404"/>
      <c r="B22" s="1410"/>
      <c r="C22" s="1177" t="s">
        <v>1414</v>
      </c>
      <c r="D22" s="731" t="s">
        <v>1000</v>
      </c>
      <c r="E22" s="1137" t="s">
        <v>612</v>
      </c>
      <c r="F22" s="1183"/>
      <c r="G22" s="1183"/>
      <c r="H22" s="731" t="s">
        <v>1416</v>
      </c>
      <c r="I22" s="1131"/>
      <c r="J22" s="854">
        <v>19702291</v>
      </c>
      <c r="K22" s="1407"/>
      <c r="L22" s="998"/>
      <c r="S22" s="1184"/>
    </row>
    <row r="23" spans="1:19">
      <c r="A23" s="1405"/>
      <c r="B23" s="1411"/>
      <c r="C23" s="1178" t="s">
        <v>1415</v>
      </c>
      <c r="D23" s="731" t="s">
        <v>1000</v>
      </c>
      <c r="E23" s="1138" t="s">
        <v>612</v>
      </c>
      <c r="F23" s="1183"/>
      <c r="G23" s="1183"/>
      <c r="H23" s="731" t="s">
        <v>1417</v>
      </c>
      <c r="I23" s="1131"/>
      <c r="J23" s="854">
        <v>11072457</v>
      </c>
      <c r="K23" s="1408"/>
      <c r="L23" s="998"/>
      <c r="S23" s="1184"/>
    </row>
    <row r="24" spans="1:19">
      <c r="A24" s="1403">
        <v>5</v>
      </c>
      <c r="B24" s="1409" t="s">
        <v>968</v>
      </c>
      <c r="C24" s="1176" t="s">
        <v>1007</v>
      </c>
      <c r="D24" s="731" t="s">
        <v>1006</v>
      </c>
      <c r="E24" s="1136" t="s">
        <v>612</v>
      </c>
      <c r="F24" s="1183">
        <v>44764</v>
      </c>
      <c r="G24" s="1183">
        <v>45860</v>
      </c>
      <c r="H24" s="731" t="s">
        <v>1011</v>
      </c>
      <c r="I24" s="1131" t="s">
        <v>979</v>
      </c>
      <c r="J24" s="854">
        <v>55554390</v>
      </c>
      <c r="K24" s="1406">
        <f>SUM(J24:J26)</f>
        <v>57156757.259999998</v>
      </c>
      <c r="L24" s="998"/>
      <c r="S24" s="1184"/>
    </row>
    <row r="25" spans="1:19">
      <c r="A25" s="1404"/>
      <c r="B25" s="1410"/>
      <c r="C25" s="1177" t="s">
        <v>1007</v>
      </c>
      <c r="D25" s="731" t="s">
        <v>1006</v>
      </c>
      <c r="E25" s="1137" t="s">
        <v>612</v>
      </c>
      <c r="F25" s="1183"/>
      <c r="G25" s="1183"/>
      <c r="H25" s="731" t="s">
        <v>1419</v>
      </c>
      <c r="I25" s="1131"/>
      <c r="J25" s="854">
        <v>314542.98</v>
      </c>
      <c r="K25" s="1407"/>
      <c r="L25" s="998"/>
      <c r="S25" s="1184"/>
    </row>
    <row r="26" spans="1:19">
      <c r="A26" s="1405"/>
      <c r="B26" s="1411"/>
      <c r="C26" s="1178" t="s">
        <v>1007</v>
      </c>
      <c r="D26" s="731" t="s">
        <v>1006</v>
      </c>
      <c r="E26" s="1138" t="s">
        <v>612</v>
      </c>
      <c r="F26" s="1183"/>
      <c r="G26" s="1183"/>
      <c r="H26" s="731" t="s">
        <v>1420</v>
      </c>
      <c r="I26" s="1131"/>
      <c r="J26" s="854">
        <v>1287824.2799999998</v>
      </c>
      <c r="K26" s="1408"/>
      <c r="L26" s="998"/>
      <c r="S26" s="1184"/>
    </row>
    <row r="27" spans="1:19">
      <c r="A27" s="1403">
        <v>6</v>
      </c>
      <c r="B27" s="1409" t="s">
        <v>969</v>
      </c>
      <c r="C27" s="1176" t="s">
        <v>1013</v>
      </c>
      <c r="D27" s="731" t="s">
        <v>1014</v>
      </c>
      <c r="E27" s="1136" t="s">
        <v>612</v>
      </c>
      <c r="F27" s="1183">
        <v>44560</v>
      </c>
      <c r="G27" s="1183" t="s">
        <v>993</v>
      </c>
      <c r="H27" s="731" t="s">
        <v>1015</v>
      </c>
      <c r="I27" s="1131" t="s">
        <v>980</v>
      </c>
      <c r="J27" s="854">
        <v>42612564</v>
      </c>
      <c r="K27" s="1406">
        <f>SUM(J27:J30)</f>
        <v>243558085.16999999</v>
      </c>
      <c r="L27" s="998"/>
      <c r="S27" s="1184"/>
    </row>
    <row r="28" spans="1:19">
      <c r="A28" s="1404"/>
      <c r="B28" s="1410"/>
      <c r="C28" s="1177" t="s">
        <v>1013</v>
      </c>
      <c r="D28" s="731" t="s">
        <v>1014</v>
      </c>
      <c r="E28" s="1137" t="s">
        <v>612</v>
      </c>
      <c r="F28" s="1183">
        <v>44704</v>
      </c>
      <c r="G28" s="1183" t="s">
        <v>994</v>
      </c>
      <c r="H28" s="731" t="s">
        <v>1011</v>
      </c>
      <c r="I28" s="1131" t="s">
        <v>981</v>
      </c>
      <c r="J28" s="854">
        <v>66199419</v>
      </c>
      <c r="K28" s="1407"/>
      <c r="L28" s="998"/>
      <c r="S28" s="1184"/>
    </row>
    <row r="29" spans="1:19">
      <c r="A29" s="1404"/>
      <c r="B29" s="1410"/>
      <c r="C29" s="1177" t="s">
        <v>1013</v>
      </c>
      <c r="D29" s="731" t="s">
        <v>1014</v>
      </c>
      <c r="E29" s="1137" t="s">
        <v>612</v>
      </c>
      <c r="F29" s="1183">
        <v>45142</v>
      </c>
      <c r="G29" s="1183">
        <v>46178</v>
      </c>
      <c r="H29" s="731" t="s">
        <v>1011</v>
      </c>
      <c r="I29" s="1131" t="s">
        <v>982</v>
      </c>
      <c r="J29" s="854">
        <v>124022846</v>
      </c>
      <c r="K29" s="1407"/>
      <c r="L29" s="998"/>
      <c r="S29" s="1184"/>
    </row>
    <row r="30" spans="1:19">
      <c r="A30" s="1405"/>
      <c r="B30" s="1411"/>
      <c r="C30" s="1178" t="s">
        <v>1013</v>
      </c>
      <c r="D30" s="731" t="s">
        <v>1014</v>
      </c>
      <c r="E30" s="1138" t="s">
        <v>612</v>
      </c>
      <c r="F30" s="1183"/>
      <c r="G30" s="1183"/>
      <c r="H30" s="731" t="s">
        <v>1418</v>
      </c>
      <c r="I30" s="1131"/>
      <c r="J30" s="854">
        <v>10723256.17</v>
      </c>
      <c r="K30" s="1408"/>
      <c r="L30" s="998"/>
      <c r="S30" s="1184"/>
    </row>
    <row r="31" spans="1:19" ht="25.5">
      <c r="A31" s="558">
        <v>7</v>
      </c>
      <c r="B31" s="1185" t="s">
        <v>970</v>
      </c>
      <c r="C31" s="1179" t="s">
        <v>999</v>
      </c>
      <c r="D31" s="647" t="s">
        <v>998</v>
      </c>
      <c r="E31" s="647" t="s">
        <v>416</v>
      </c>
      <c r="F31" s="1183">
        <v>44693</v>
      </c>
      <c r="G31" s="1183">
        <v>45789</v>
      </c>
      <c r="H31" s="731" t="s">
        <v>1011</v>
      </c>
      <c r="I31" s="1131" t="s">
        <v>983</v>
      </c>
      <c r="J31" s="854">
        <v>124973735.69</v>
      </c>
      <c r="K31" s="993">
        <f>+J31</f>
        <v>124973735.69</v>
      </c>
      <c r="L31" s="998"/>
      <c r="S31" s="1184"/>
    </row>
    <row r="32" spans="1:19">
      <c r="A32" s="1403">
        <v>8</v>
      </c>
      <c r="B32" s="1409" t="s">
        <v>971</v>
      </c>
      <c r="C32" s="1176" t="s">
        <v>1018</v>
      </c>
      <c r="D32" s="731" t="s">
        <v>1017</v>
      </c>
      <c r="E32" s="1136" t="s">
        <v>682</v>
      </c>
      <c r="F32" s="1183">
        <v>44618</v>
      </c>
      <c r="G32" s="1183">
        <v>45771</v>
      </c>
      <c r="H32" s="731" t="s">
        <v>1011</v>
      </c>
      <c r="I32" s="1131" t="s">
        <v>984</v>
      </c>
      <c r="J32" s="854">
        <v>47054685.5</v>
      </c>
      <c r="K32" s="1406">
        <f>SUM(J32:J34)</f>
        <v>424216940.87</v>
      </c>
      <c r="L32" s="998"/>
      <c r="S32" s="1184"/>
    </row>
    <row r="33" spans="1:19">
      <c r="A33" s="1404"/>
      <c r="B33" s="1410"/>
      <c r="C33" s="1177" t="s">
        <v>1018</v>
      </c>
      <c r="D33" s="731" t="s">
        <v>1017</v>
      </c>
      <c r="E33" s="1137" t="s">
        <v>682</v>
      </c>
      <c r="F33" s="1183">
        <v>44617</v>
      </c>
      <c r="G33" s="1183">
        <v>45771</v>
      </c>
      <c r="H33" s="731" t="s">
        <v>1011</v>
      </c>
      <c r="I33" s="1131" t="s">
        <v>985</v>
      </c>
      <c r="J33" s="854">
        <v>50054695</v>
      </c>
      <c r="K33" s="1407"/>
      <c r="L33" s="998"/>
      <c r="S33" s="1184"/>
    </row>
    <row r="34" spans="1:19">
      <c r="A34" s="1405"/>
      <c r="B34" s="1411"/>
      <c r="C34" s="1178" t="s">
        <v>1018</v>
      </c>
      <c r="D34" s="731" t="s">
        <v>1017</v>
      </c>
      <c r="E34" s="1138" t="s">
        <v>682</v>
      </c>
      <c r="F34" s="1183">
        <v>44949</v>
      </c>
      <c r="G34" s="1183" t="s">
        <v>995</v>
      </c>
      <c r="H34" s="731" t="s">
        <v>1011</v>
      </c>
      <c r="I34" s="1131" t="s">
        <v>986</v>
      </c>
      <c r="J34" s="854">
        <v>327107560.37</v>
      </c>
      <c r="K34" s="1408"/>
      <c r="L34" s="998"/>
      <c r="S34" s="1184"/>
    </row>
    <row r="35" spans="1:19">
      <c r="A35" s="1403">
        <v>9</v>
      </c>
      <c r="B35" s="1409" t="s">
        <v>972</v>
      </c>
      <c r="C35" s="1176" t="s">
        <v>1020</v>
      </c>
      <c r="D35" s="731" t="s">
        <v>1019</v>
      </c>
      <c r="E35" s="1136" t="s">
        <v>416</v>
      </c>
      <c r="F35" s="1183">
        <v>44749</v>
      </c>
      <c r="G35" s="1183">
        <v>46137</v>
      </c>
      <c r="H35" s="731" t="s">
        <v>1011</v>
      </c>
      <c r="I35" s="1131" t="s">
        <v>987</v>
      </c>
      <c r="J35" s="854">
        <v>56275948.730000004</v>
      </c>
      <c r="K35" s="1406">
        <f>SUM(J35:J36)</f>
        <v>136558387.63999999</v>
      </c>
      <c r="L35" s="998"/>
      <c r="S35" s="1184"/>
    </row>
    <row r="36" spans="1:19">
      <c r="A36" s="1405"/>
      <c r="B36" s="1411"/>
      <c r="C36" s="1178" t="s">
        <v>1020</v>
      </c>
      <c r="D36" s="731" t="s">
        <v>1019</v>
      </c>
      <c r="E36" s="1138" t="s">
        <v>416</v>
      </c>
      <c r="F36" s="1183">
        <v>45021</v>
      </c>
      <c r="G36" s="1183">
        <v>46137</v>
      </c>
      <c r="H36" s="731" t="s">
        <v>1011</v>
      </c>
      <c r="I36" s="1131" t="s">
        <v>988</v>
      </c>
      <c r="J36" s="854">
        <v>80282438.909999996</v>
      </c>
      <c r="K36" s="1408"/>
      <c r="L36" s="998"/>
      <c r="S36" s="1184"/>
    </row>
    <row r="37" spans="1:19">
      <c r="A37" s="562">
        <v>10</v>
      </c>
      <c r="B37" s="1069" t="s">
        <v>1021</v>
      </c>
      <c r="C37" s="1180" t="s">
        <v>1023</v>
      </c>
      <c r="D37" s="731" t="s">
        <v>1022</v>
      </c>
      <c r="E37" s="731" t="s">
        <v>682</v>
      </c>
      <c r="F37" s="1183">
        <v>44804</v>
      </c>
      <c r="G37" s="1183">
        <v>45535</v>
      </c>
      <c r="H37" s="731" t="s">
        <v>1011</v>
      </c>
      <c r="I37" s="1131" t="s">
        <v>1024</v>
      </c>
      <c r="J37" s="854">
        <v>114913782.39</v>
      </c>
      <c r="K37" s="1133">
        <f>+J37</f>
        <v>114913782.39</v>
      </c>
      <c r="L37" s="998"/>
      <c r="S37" s="1184"/>
    </row>
    <row r="38" spans="1:19">
      <c r="A38" s="562">
        <v>11</v>
      </c>
      <c r="B38" s="983" t="s">
        <v>2668</v>
      </c>
      <c r="C38" s="1186" t="s">
        <v>2669</v>
      </c>
      <c r="D38" s="1187" t="s">
        <v>2670</v>
      </c>
      <c r="E38" s="732" t="s">
        <v>1524</v>
      </c>
      <c r="F38" s="1144"/>
      <c r="G38" s="1144"/>
      <c r="H38" s="731" t="s">
        <v>1011</v>
      </c>
      <c r="I38" s="984"/>
      <c r="J38" s="854">
        <v>16575079.439999999</v>
      </c>
      <c r="K38" s="1133">
        <f>+J38</f>
        <v>16575079.439999999</v>
      </c>
      <c r="L38" s="998"/>
      <c r="S38" s="1184"/>
    </row>
    <row r="39" spans="1:19">
      <c r="A39" s="842"/>
      <c r="B39" s="842"/>
      <c r="C39" s="842"/>
      <c r="D39" s="547"/>
      <c r="G39" s="1382" t="s">
        <v>590</v>
      </c>
      <c r="H39" s="1382"/>
      <c r="I39" s="1382"/>
      <c r="J39" s="1382"/>
      <c r="K39" s="639">
        <f>SUM(K7:K38)</f>
        <v>3767252158.52</v>
      </c>
      <c r="L39" s="842"/>
      <c r="S39" s="1182"/>
    </row>
    <row r="40" spans="1:19">
      <c r="A40" s="846"/>
      <c r="B40" s="846"/>
      <c r="C40" s="846"/>
      <c r="D40" s="1078"/>
      <c r="E40" s="1079"/>
      <c r="F40" s="1079"/>
      <c r="G40" s="1080"/>
      <c r="H40" s="1081"/>
      <c r="I40" s="847"/>
      <c r="J40" s="855"/>
      <c r="L40" s="1181"/>
      <c r="S40" s="1182"/>
    </row>
    <row r="41" spans="1:19">
      <c r="A41" s="1400" t="s">
        <v>2307</v>
      </c>
      <c r="B41" s="1401"/>
      <c r="C41" s="1401"/>
      <c r="D41" s="1401"/>
      <c r="E41" s="1401"/>
      <c r="F41" s="1401"/>
      <c r="G41" s="1401"/>
      <c r="H41" s="1401"/>
      <c r="I41" s="1401"/>
      <c r="J41" s="1401"/>
      <c r="K41" s="1402"/>
      <c r="L41" s="1181"/>
      <c r="S41" s="1182"/>
    </row>
    <row r="42" spans="1:19" ht="25.5">
      <c r="A42" s="554" t="s">
        <v>554</v>
      </c>
      <c r="B42" s="554" t="s">
        <v>18</v>
      </c>
      <c r="C42" s="1147" t="s">
        <v>553</v>
      </c>
      <c r="D42" s="1148" t="s">
        <v>566</v>
      </c>
      <c r="E42" s="1029" t="s">
        <v>548</v>
      </c>
      <c r="F42" s="1029" t="s">
        <v>577</v>
      </c>
      <c r="G42" s="1029" t="s">
        <v>390</v>
      </c>
      <c r="H42" s="1029" t="s">
        <v>576</v>
      </c>
      <c r="I42" s="555" t="s">
        <v>24</v>
      </c>
      <c r="J42" s="851" t="s">
        <v>25</v>
      </c>
      <c r="K42" s="851" t="s">
        <v>45</v>
      </c>
      <c r="L42" s="1181"/>
      <c r="S42" s="1182"/>
    </row>
    <row r="43" spans="1:19">
      <c r="A43" s="1414">
        <v>1</v>
      </c>
      <c r="B43" s="1403" t="s">
        <v>960</v>
      </c>
      <c r="C43" s="1188" t="s">
        <v>997</v>
      </c>
      <c r="D43" s="1189" t="s">
        <v>1012</v>
      </c>
      <c r="E43" s="1190" t="s">
        <v>612</v>
      </c>
      <c r="F43" s="1144">
        <v>44497</v>
      </c>
      <c r="G43" s="1144" t="s">
        <v>989</v>
      </c>
      <c r="H43" s="731" t="s">
        <v>1008</v>
      </c>
      <c r="I43" s="984" t="s">
        <v>963</v>
      </c>
      <c r="J43" s="854">
        <v>76708183</v>
      </c>
      <c r="K43" s="1417">
        <f>SUM(J43:J79)</f>
        <v>273754274</v>
      </c>
      <c r="L43" s="1020"/>
    </row>
    <row r="44" spans="1:19">
      <c r="A44" s="1415"/>
      <c r="B44" s="1404"/>
      <c r="C44" s="1186" t="s">
        <v>997</v>
      </c>
      <c r="D44" s="1187" t="s">
        <v>1012</v>
      </c>
      <c r="E44" s="732" t="s">
        <v>612</v>
      </c>
      <c r="F44" s="1183">
        <v>44497</v>
      </c>
      <c r="G44" s="1183">
        <v>45469</v>
      </c>
      <c r="H44" s="731" t="s">
        <v>2789</v>
      </c>
      <c r="I44" s="1158" t="s">
        <v>2786</v>
      </c>
      <c r="J44" s="993">
        <v>1250066</v>
      </c>
      <c r="K44" s="1418"/>
    </row>
    <row r="45" spans="1:19">
      <c r="A45" s="1415"/>
      <c r="B45" s="1404"/>
      <c r="C45" s="1186" t="s">
        <v>997</v>
      </c>
      <c r="D45" s="1187" t="s">
        <v>1012</v>
      </c>
      <c r="E45" s="732" t="s">
        <v>612</v>
      </c>
      <c r="F45" s="1183">
        <v>44497</v>
      </c>
      <c r="G45" s="1183">
        <v>45499</v>
      </c>
      <c r="H45" s="731" t="s">
        <v>2789</v>
      </c>
      <c r="I45" s="1158" t="s">
        <v>2788</v>
      </c>
      <c r="J45" s="993">
        <v>1221349</v>
      </c>
      <c r="K45" s="1418"/>
    </row>
    <row r="46" spans="1:19">
      <c r="A46" s="1415"/>
      <c r="B46" s="1404"/>
      <c r="C46" s="1186" t="s">
        <v>997</v>
      </c>
      <c r="D46" s="1187" t="s">
        <v>1012</v>
      </c>
      <c r="E46" s="732" t="s">
        <v>612</v>
      </c>
      <c r="F46" s="1183">
        <v>44497</v>
      </c>
      <c r="G46" s="1183" t="s">
        <v>2790</v>
      </c>
      <c r="H46" s="731" t="s">
        <v>2789</v>
      </c>
      <c r="I46" s="1160" t="s">
        <v>2071</v>
      </c>
      <c r="J46" s="993">
        <v>1191289</v>
      </c>
      <c r="K46" s="1418"/>
    </row>
    <row r="47" spans="1:19">
      <c r="A47" s="1415"/>
      <c r="B47" s="1404"/>
      <c r="C47" s="1186" t="s">
        <v>997</v>
      </c>
      <c r="D47" s="1187" t="s">
        <v>1012</v>
      </c>
      <c r="E47" s="732" t="s">
        <v>612</v>
      </c>
      <c r="F47" s="1183">
        <v>44497</v>
      </c>
      <c r="G47" s="1183">
        <v>45565</v>
      </c>
      <c r="H47" s="731" t="s">
        <v>2789</v>
      </c>
      <c r="I47" s="1160" t="s">
        <v>2082</v>
      </c>
      <c r="J47" s="993">
        <v>1191289</v>
      </c>
      <c r="K47" s="1418"/>
    </row>
    <row r="48" spans="1:19">
      <c r="A48" s="1415"/>
      <c r="B48" s="1404"/>
      <c r="C48" s="1191" t="s">
        <v>997</v>
      </c>
      <c r="D48" s="1192" t="s">
        <v>1012</v>
      </c>
      <c r="E48" s="1190" t="s">
        <v>612</v>
      </c>
      <c r="F48" s="1144">
        <v>44447</v>
      </c>
      <c r="G48" s="1144" t="s">
        <v>989</v>
      </c>
      <c r="H48" s="731" t="s">
        <v>1008</v>
      </c>
      <c r="I48" s="984" t="s">
        <v>961</v>
      </c>
      <c r="J48" s="854">
        <v>37288873</v>
      </c>
      <c r="K48" s="1418"/>
      <c r="L48" s="1020"/>
    </row>
    <row r="49" spans="1:12">
      <c r="A49" s="1415"/>
      <c r="B49" s="1404"/>
      <c r="C49" s="1186" t="s">
        <v>997</v>
      </c>
      <c r="D49" s="1187" t="s">
        <v>1012</v>
      </c>
      <c r="E49" s="732" t="s">
        <v>612</v>
      </c>
      <c r="F49" s="1183">
        <v>44497</v>
      </c>
      <c r="G49" s="1183" t="s">
        <v>2791</v>
      </c>
      <c r="H49" s="983" t="s">
        <v>2792</v>
      </c>
      <c r="I49" s="1160" t="s">
        <v>2793</v>
      </c>
      <c r="J49" s="993">
        <v>1986351</v>
      </c>
      <c r="K49" s="1418"/>
    </row>
    <row r="50" spans="1:12">
      <c r="A50" s="1415"/>
      <c r="B50" s="1404"/>
      <c r="C50" s="1186" t="s">
        <v>997</v>
      </c>
      <c r="D50" s="1187" t="s">
        <v>1012</v>
      </c>
      <c r="E50" s="732" t="s">
        <v>612</v>
      </c>
      <c r="F50" s="1183">
        <v>44497</v>
      </c>
      <c r="G50" s="1183" t="s">
        <v>2794</v>
      </c>
      <c r="H50" s="983" t="s">
        <v>2792</v>
      </c>
      <c r="I50" s="1160" t="s">
        <v>2795</v>
      </c>
      <c r="J50" s="993">
        <v>1937320</v>
      </c>
      <c r="K50" s="1418"/>
    </row>
    <row r="51" spans="1:12">
      <c r="A51" s="1415"/>
      <c r="B51" s="1404"/>
      <c r="C51" s="1186" t="s">
        <v>997</v>
      </c>
      <c r="D51" s="1187" t="s">
        <v>1012</v>
      </c>
      <c r="E51" s="732" t="s">
        <v>612</v>
      </c>
      <c r="F51" s="1183">
        <v>44497</v>
      </c>
      <c r="G51" s="1183" t="s">
        <v>2796</v>
      </c>
      <c r="H51" s="983" t="s">
        <v>2792</v>
      </c>
      <c r="I51" s="1160" t="s">
        <v>2797</v>
      </c>
      <c r="J51" s="993">
        <v>1887426</v>
      </c>
      <c r="K51" s="1418"/>
    </row>
    <row r="52" spans="1:12">
      <c r="A52" s="1415"/>
      <c r="B52" s="1404"/>
      <c r="C52" s="1186" t="s">
        <v>997</v>
      </c>
      <c r="D52" s="1187" t="s">
        <v>1012</v>
      </c>
      <c r="E52" s="732" t="s">
        <v>612</v>
      </c>
      <c r="F52" s="1183">
        <v>44497</v>
      </c>
      <c r="G52" s="1183">
        <v>45563</v>
      </c>
      <c r="H52" s="983" t="s">
        <v>2792</v>
      </c>
      <c r="I52" s="1160" t="s">
        <v>2807</v>
      </c>
      <c r="J52" s="993">
        <v>1887426</v>
      </c>
      <c r="K52" s="1418"/>
    </row>
    <row r="53" spans="1:12">
      <c r="A53" s="1415"/>
      <c r="B53" s="1404"/>
      <c r="C53" s="1188" t="s">
        <v>997</v>
      </c>
      <c r="D53" s="1189" t="s">
        <v>1012</v>
      </c>
      <c r="E53" s="1190" t="s">
        <v>612</v>
      </c>
      <c r="F53" s="1144">
        <v>44901</v>
      </c>
      <c r="G53" s="1144">
        <v>46000</v>
      </c>
      <c r="H53" s="731" t="s">
        <v>1008</v>
      </c>
      <c r="I53" s="984" t="s">
        <v>962</v>
      </c>
      <c r="J53" s="854">
        <v>30375447</v>
      </c>
      <c r="K53" s="1418"/>
      <c r="L53" s="1020"/>
    </row>
    <row r="54" spans="1:12">
      <c r="A54" s="1415"/>
      <c r="B54" s="1404"/>
      <c r="C54" s="1186" t="s">
        <v>997</v>
      </c>
      <c r="D54" s="1187" t="s">
        <v>1012</v>
      </c>
      <c r="E54" s="732" t="s">
        <v>612</v>
      </c>
      <c r="F54" s="1183">
        <v>44901</v>
      </c>
      <c r="G54" s="1183">
        <v>45357</v>
      </c>
      <c r="H54" s="731" t="s">
        <v>2070</v>
      </c>
      <c r="I54" s="1158" t="s">
        <v>2071</v>
      </c>
      <c r="J54" s="993">
        <v>3545556</v>
      </c>
      <c r="K54" s="1418"/>
    </row>
    <row r="55" spans="1:12">
      <c r="A55" s="1415"/>
      <c r="B55" s="1404"/>
      <c r="C55" s="1186" t="s">
        <v>997</v>
      </c>
      <c r="D55" s="1187" t="s">
        <v>1012</v>
      </c>
      <c r="E55" s="732" t="s">
        <v>612</v>
      </c>
      <c r="F55" s="1183">
        <v>44901</v>
      </c>
      <c r="G55" s="1183">
        <v>45390</v>
      </c>
      <c r="H55" s="731" t="s">
        <v>2070</v>
      </c>
      <c r="I55" s="1158" t="s">
        <v>2082</v>
      </c>
      <c r="J55" s="993">
        <v>3466967</v>
      </c>
      <c r="K55" s="1418"/>
    </row>
    <row r="56" spans="1:12">
      <c r="A56" s="1415"/>
      <c r="B56" s="1404"/>
      <c r="C56" s="1186" t="s">
        <v>997</v>
      </c>
      <c r="D56" s="1187" t="s">
        <v>1012</v>
      </c>
      <c r="E56" s="732" t="s">
        <v>612</v>
      </c>
      <c r="F56" s="1183">
        <v>44901</v>
      </c>
      <c r="G56" s="1183">
        <v>45418</v>
      </c>
      <c r="H56" s="731" t="s">
        <v>2070</v>
      </c>
      <c r="I56" s="1158" t="s">
        <v>2083</v>
      </c>
      <c r="J56" s="993">
        <v>3386105</v>
      </c>
      <c r="K56" s="1418"/>
    </row>
    <row r="57" spans="1:12">
      <c r="A57" s="1415"/>
      <c r="B57" s="1404"/>
      <c r="C57" s="1186" t="s">
        <v>997</v>
      </c>
      <c r="D57" s="1187" t="s">
        <v>1012</v>
      </c>
      <c r="E57" s="732" t="s">
        <v>612</v>
      </c>
      <c r="F57" s="1183">
        <v>44901</v>
      </c>
      <c r="G57" s="1183">
        <v>45449</v>
      </c>
      <c r="H57" s="731" t="s">
        <v>2070</v>
      </c>
      <c r="I57" s="1158" t="s">
        <v>2781</v>
      </c>
      <c r="J57" s="993">
        <v>3305724</v>
      </c>
      <c r="K57" s="1418"/>
    </row>
    <row r="58" spans="1:12">
      <c r="A58" s="1415"/>
      <c r="B58" s="1404"/>
      <c r="C58" s="1186" t="s">
        <v>997</v>
      </c>
      <c r="D58" s="1187" t="s">
        <v>1012</v>
      </c>
      <c r="E58" s="732" t="s">
        <v>612</v>
      </c>
      <c r="F58" s="1183">
        <v>44901</v>
      </c>
      <c r="G58" s="1183">
        <v>45481</v>
      </c>
      <c r="H58" s="731" t="s">
        <v>2070</v>
      </c>
      <c r="I58" s="1158" t="s">
        <v>2782</v>
      </c>
      <c r="J58" s="993">
        <v>3237928</v>
      </c>
      <c r="K58" s="1418"/>
    </row>
    <row r="59" spans="1:12">
      <c r="A59" s="1415"/>
      <c r="B59" s="1404"/>
      <c r="C59" s="1186" t="s">
        <v>997</v>
      </c>
      <c r="D59" s="1187" t="s">
        <v>1012</v>
      </c>
      <c r="E59" s="732" t="s">
        <v>612</v>
      </c>
      <c r="F59" s="1183">
        <v>44901</v>
      </c>
      <c r="G59" s="1183">
        <v>45510</v>
      </c>
      <c r="H59" s="731" t="s">
        <v>2070</v>
      </c>
      <c r="I59" s="1158" t="s">
        <v>2783</v>
      </c>
      <c r="J59" s="993">
        <v>3160783</v>
      </c>
      <c r="K59" s="1418"/>
    </row>
    <row r="60" spans="1:12">
      <c r="A60" s="1415"/>
      <c r="B60" s="1404"/>
      <c r="C60" s="1186" t="s">
        <v>997</v>
      </c>
      <c r="D60" s="1187" t="s">
        <v>1012</v>
      </c>
      <c r="E60" s="732" t="s">
        <v>612</v>
      </c>
      <c r="F60" s="1183">
        <v>44901</v>
      </c>
      <c r="G60" s="1183">
        <v>45541</v>
      </c>
      <c r="H60" s="731" t="s">
        <v>2070</v>
      </c>
      <c r="I60" s="1160" t="s">
        <v>2808</v>
      </c>
      <c r="J60" s="993">
        <v>3160783</v>
      </c>
      <c r="K60" s="1418"/>
    </row>
    <row r="61" spans="1:12">
      <c r="A61" s="1415"/>
      <c r="B61" s="1404"/>
      <c r="C61" s="1186" t="s">
        <v>997</v>
      </c>
      <c r="D61" s="1187" t="s">
        <v>1012</v>
      </c>
      <c r="E61" s="732" t="s">
        <v>612</v>
      </c>
      <c r="F61" s="1183">
        <v>44901</v>
      </c>
      <c r="G61" s="1183">
        <v>45571</v>
      </c>
      <c r="H61" s="731" t="s">
        <v>2070</v>
      </c>
      <c r="I61" s="1160" t="s">
        <v>2809</v>
      </c>
      <c r="J61" s="993">
        <v>3160783</v>
      </c>
      <c r="K61" s="1418"/>
    </row>
    <row r="62" spans="1:12">
      <c r="A62" s="1415"/>
      <c r="B62" s="1404"/>
      <c r="C62" s="1188" t="s">
        <v>997</v>
      </c>
      <c r="D62" s="1189" t="s">
        <v>1012</v>
      </c>
      <c r="E62" s="1190" t="s">
        <v>612</v>
      </c>
      <c r="F62" s="1183">
        <v>45064</v>
      </c>
      <c r="G62" s="1183" t="s">
        <v>990</v>
      </c>
      <c r="H62" s="731" t="s">
        <v>1008</v>
      </c>
      <c r="I62" s="984" t="s">
        <v>964</v>
      </c>
      <c r="J62" s="854">
        <v>19464379</v>
      </c>
      <c r="K62" s="1418"/>
      <c r="L62" s="1020"/>
    </row>
    <row r="63" spans="1:12">
      <c r="A63" s="1415"/>
      <c r="B63" s="1404"/>
      <c r="C63" s="1186" t="s">
        <v>997</v>
      </c>
      <c r="D63" s="1187" t="s">
        <v>1012</v>
      </c>
      <c r="E63" s="732" t="s">
        <v>612</v>
      </c>
      <c r="F63" s="1183">
        <v>45064</v>
      </c>
      <c r="G63" s="1183" t="s">
        <v>2784</v>
      </c>
      <c r="H63" s="731" t="s">
        <v>2785</v>
      </c>
      <c r="I63" s="1160" t="s">
        <v>2786</v>
      </c>
      <c r="J63" s="993">
        <v>1186739</v>
      </c>
      <c r="K63" s="1418"/>
    </row>
    <row r="64" spans="1:12">
      <c r="A64" s="1415"/>
      <c r="B64" s="1404"/>
      <c r="C64" s="1186" t="s">
        <v>997</v>
      </c>
      <c r="D64" s="1187" t="s">
        <v>1012</v>
      </c>
      <c r="E64" s="732" t="s">
        <v>612</v>
      </c>
      <c r="F64" s="1183">
        <v>45064</v>
      </c>
      <c r="G64" s="1183" t="s">
        <v>2787</v>
      </c>
      <c r="H64" s="731" t="s">
        <v>2785</v>
      </c>
      <c r="I64" s="1160" t="s">
        <v>2788</v>
      </c>
      <c r="J64" s="993">
        <v>1160697</v>
      </c>
      <c r="K64" s="1418"/>
    </row>
    <row r="65" spans="1:12">
      <c r="A65" s="1415"/>
      <c r="B65" s="1404"/>
      <c r="C65" s="1186" t="s">
        <v>997</v>
      </c>
      <c r="D65" s="1187" t="s">
        <v>1012</v>
      </c>
      <c r="E65" s="732" t="s">
        <v>612</v>
      </c>
      <c r="F65" s="1183">
        <v>45064</v>
      </c>
      <c r="G65" s="1183">
        <v>45524</v>
      </c>
      <c r="H65" s="731" t="s">
        <v>2785</v>
      </c>
      <c r="I65" s="1160" t="s">
        <v>2071</v>
      </c>
      <c r="J65" s="993">
        <v>1131936</v>
      </c>
      <c r="K65" s="1418"/>
    </row>
    <row r="66" spans="1:12">
      <c r="A66" s="1415"/>
      <c r="B66" s="1404"/>
      <c r="C66" s="1188"/>
      <c r="D66" s="1189"/>
      <c r="E66" s="1190"/>
      <c r="F66" s="1183">
        <v>45064</v>
      </c>
      <c r="G66" s="1183">
        <v>45555</v>
      </c>
      <c r="H66" s="731" t="s">
        <v>2785</v>
      </c>
      <c r="I66" s="1160" t="s">
        <v>2082</v>
      </c>
      <c r="J66" s="993">
        <v>1131936</v>
      </c>
      <c r="K66" s="1418"/>
    </row>
    <row r="67" spans="1:12">
      <c r="A67" s="1415"/>
      <c r="B67" s="1404"/>
      <c r="C67" s="1188" t="s">
        <v>997</v>
      </c>
      <c r="D67" s="1189" t="s">
        <v>1012</v>
      </c>
      <c r="E67" s="1190" t="s">
        <v>612</v>
      </c>
      <c r="F67" s="1144">
        <v>45072</v>
      </c>
      <c r="G67" s="1144" t="s">
        <v>991</v>
      </c>
      <c r="H67" s="731" t="s">
        <v>1008</v>
      </c>
      <c r="I67" s="984" t="s">
        <v>965</v>
      </c>
      <c r="J67" s="854">
        <v>16605997</v>
      </c>
      <c r="K67" s="1418"/>
      <c r="L67" s="1020"/>
    </row>
    <row r="68" spans="1:12">
      <c r="A68" s="1415"/>
      <c r="B68" s="1404"/>
      <c r="C68" s="1186" t="s">
        <v>997</v>
      </c>
      <c r="D68" s="1187" t="s">
        <v>1012</v>
      </c>
      <c r="E68" s="732" t="s">
        <v>612</v>
      </c>
      <c r="F68" s="1183">
        <v>45072</v>
      </c>
      <c r="G68" s="1183" t="s">
        <v>2798</v>
      </c>
      <c r="H68" s="983" t="s">
        <v>2799</v>
      </c>
      <c r="I68" s="1160" t="s">
        <v>2786</v>
      </c>
      <c r="J68" s="993">
        <v>1250066</v>
      </c>
      <c r="K68" s="1418"/>
    </row>
    <row r="69" spans="1:12" s="1083" customFormat="1">
      <c r="A69" s="1415"/>
      <c r="B69" s="1404"/>
      <c r="C69" s="1186" t="s">
        <v>997</v>
      </c>
      <c r="D69" s="1187" t="s">
        <v>1012</v>
      </c>
      <c r="E69" s="732" t="s">
        <v>612</v>
      </c>
      <c r="F69" s="1183">
        <v>45072</v>
      </c>
      <c r="G69" s="1183" t="s">
        <v>2800</v>
      </c>
      <c r="H69" s="983" t="s">
        <v>2799</v>
      </c>
      <c r="I69" s="1160" t="s">
        <v>2788</v>
      </c>
      <c r="J69" s="993">
        <v>1221349</v>
      </c>
      <c r="K69" s="1418"/>
      <c r="L69" s="843"/>
    </row>
    <row r="70" spans="1:12">
      <c r="A70" s="1415"/>
      <c r="B70" s="1404"/>
      <c r="C70" s="1186" t="s">
        <v>997</v>
      </c>
      <c r="D70" s="1187" t="s">
        <v>1012</v>
      </c>
      <c r="E70" s="732" t="s">
        <v>612</v>
      </c>
      <c r="F70" s="1183">
        <v>45072</v>
      </c>
      <c r="G70" s="1183" t="s">
        <v>2801</v>
      </c>
      <c r="H70" s="983" t="s">
        <v>2799</v>
      </c>
      <c r="I70" s="1160" t="s">
        <v>2071</v>
      </c>
      <c r="J70" s="993">
        <v>1191289</v>
      </c>
      <c r="K70" s="1418"/>
    </row>
    <row r="71" spans="1:12">
      <c r="A71" s="1415"/>
      <c r="B71" s="1404"/>
      <c r="C71" s="1186" t="s">
        <v>997</v>
      </c>
      <c r="D71" s="1187" t="s">
        <v>1012</v>
      </c>
      <c r="E71" s="732" t="s">
        <v>612</v>
      </c>
      <c r="F71" s="1183">
        <v>45072</v>
      </c>
      <c r="G71" s="1183" t="s">
        <v>2801</v>
      </c>
      <c r="H71" s="983" t="s">
        <v>2799</v>
      </c>
      <c r="I71" s="1160" t="s">
        <v>2082</v>
      </c>
      <c r="J71" s="993">
        <v>1191289</v>
      </c>
      <c r="K71" s="1418"/>
    </row>
    <row r="72" spans="1:12">
      <c r="A72" s="1415"/>
      <c r="B72" s="1404"/>
      <c r="C72" s="1188" t="s">
        <v>997</v>
      </c>
      <c r="D72" s="1189" t="s">
        <v>1012</v>
      </c>
      <c r="E72" s="1190" t="s">
        <v>612</v>
      </c>
      <c r="F72" s="1144">
        <v>45120</v>
      </c>
      <c r="G72" s="1144" t="s">
        <v>992</v>
      </c>
      <c r="H72" s="731" t="s">
        <v>1008</v>
      </c>
      <c r="I72" s="984" t="s">
        <v>966</v>
      </c>
      <c r="J72" s="854">
        <v>30515010</v>
      </c>
      <c r="K72" s="1418"/>
      <c r="L72" s="1020"/>
    </row>
    <row r="73" spans="1:12">
      <c r="A73" s="1415"/>
      <c r="B73" s="1404"/>
      <c r="C73" s="1186" t="s">
        <v>997</v>
      </c>
      <c r="D73" s="1187" t="s">
        <v>1012</v>
      </c>
      <c r="E73" s="732" t="s">
        <v>612</v>
      </c>
      <c r="F73" s="1183">
        <v>45120</v>
      </c>
      <c r="G73" s="1183">
        <v>45397</v>
      </c>
      <c r="H73" s="983" t="s">
        <v>2802</v>
      </c>
      <c r="I73" s="562" t="s">
        <v>2803</v>
      </c>
      <c r="J73" s="993">
        <v>1966548</v>
      </c>
      <c r="K73" s="1418"/>
    </row>
    <row r="74" spans="1:12">
      <c r="A74" s="1415"/>
      <c r="B74" s="1404"/>
      <c r="C74" s="1186" t="s">
        <v>997</v>
      </c>
      <c r="D74" s="1187" t="s">
        <v>1012</v>
      </c>
      <c r="E74" s="732" t="s">
        <v>612</v>
      </c>
      <c r="F74" s="1183">
        <v>45120</v>
      </c>
      <c r="G74" s="1183">
        <v>45426</v>
      </c>
      <c r="H74" s="983" t="s">
        <v>2802</v>
      </c>
      <c r="I74" s="562" t="s">
        <v>2804</v>
      </c>
      <c r="J74" s="993">
        <v>2103385</v>
      </c>
      <c r="K74" s="1418"/>
    </row>
    <row r="75" spans="1:12">
      <c r="A75" s="1415"/>
      <c r="B75" s="1404"/>
      <c r="C75" s="1186" t="s">
        <v>997</v>
      </c>
      <c r="D75" s="1187" t="s">
        <v>1012</v>
      </c>
      <c r="E75" s="732" t="s">
        <v>612</v>
      </c>
      <c r="F75" s="1183">
        <v>45120</v>
      </c>
      <c r="G75" s="1183">
        <v>45456</v>
      </c>
      <c r="H75" s="983" t="s">
        <v>2802</v>
      </c>
      <c r="I75" s="562" t="s">
        <v>2805</v>
      </c>
      <c r="J75" s="993">
        <v>2096325</v>
      </c>
      <c r="K75" s="1418"/>
    </row>
    <row r="76" spans="1:12">
      <c r="A76" s="1415"/>
      <c r="B76" s="1404"/>
      <c r="C76" s="1186" t="s">
        <v>997</v>
      </c>
      <c r="D76" s="1187" t="s">
        <v>1012</v>
      </c>
      <c r="E76" s="732" t="s">
        <v>612</v>
      </c>
      <c r="F76" s="1183">
        <v>45120</v>
      </c>
      <c r="G76" s="1183">
        <v>45488</v>
      </c>
      <c r="H76" s="983" t="s">
        <v>2802</v>
      </c>
      <c r="I76" s="562" t="s">
        <v>2806</v>
      </c>
      <c r="J76" s="993">
        <v>2085240</v>
      </c>
      <c r="K76" s="1418"/>
    </row>
    <row r="77" spans="1:12">
      <c r="A77" s="1415"/>
      <c r="B77" s="1404"/>
      <c r="C77" s="1186" t="s">
        <v>997</v>
      </c>
      <c r="D77" s="1187" t="s">
        <v>1012</v>
      </c>
      <c r="E77" s="732" t="s">
        <v>612</v>
      </c>
      <c r="F77" s="1183">
        <v>45120</v>
      </c>
      <c r="G77" s="1183">
        <v>45517</v>
      </c>
      <c r="H77" s="983" t="s">
        <v>2802</v>
      </c>
      <c r="I77" s="562" t="s">
        <v>2786</v>
      </c>
      <c r="J77" s="993">
        <v>2034147</v>
      </c>
      <c r="K77" s="1418"/>
    </row>
    <row r="78" spans="1:12">
      <c r="A78" s="1415"/>
      <c r="B78" s="1404"/>
      <c r="C78" s="1186" t="s">
        <v>997</v>
      </c>
      <c r="D78" s="1187" t="s">
        <v>1012</v>
      </c>
      <c r="E78" s="732" t="s">
        <v>612</v>
      </c>
      <c r="F78" s="1183">
        <v>45120</v>
      </c>
      <c r="G78" s="1183">
        <v>45548</v>
      </c>
      <c r="H78" s="983" t="s">
        <v>2802</v>
      </c>
      <c r="I78" s="562" t="s">
        <v>2788</v>
      </c>
      <c r="J78" s="993">
        <v>2034147</v>
      </c>
      <c r="K78" s="1418"/>
      <c r="L78" s="1020"/>
    </row>
    <row r="79" spans="1:12">
      <c r="A79" s="1416"/>
      <c r="B79" s="1405"/>
      <c r="C79" s="1186" t="s">
        <v>997</v>
      </c>
      <c r="D79" s="1187" t="s">
        <v>1012</v>
      </c>
      <c r="E79" s="732" t="s">
        <v>612</v>
      </c>
      <c r="F79" s="1183">
        <v>45120</v>
      </c>
      <c r="G79" s="1183">
        <v>45578</v>
      </c>
      <c r="H79" s="983" t="s">
        <v>2802</v>
      </c>
      <c r="I79" s="562" t="s">
        <v>2071</v>
      </c>
      <c r="J79" s="993">
        <v>2034147</v>
      </c>
      <c r="K79" s="1419"/>
      <c r="L79" s="1020"/>
    </row>
    <row r="80" spans="1:12">
      <c r="A80" s="1413">
        <v>2</v>
      </c>
      <c r="B80" s="1420" t="str">
        <f>+B24</f>
        <v>BANCOLOMBIA SA</v>
      </c>
      <c r="C80" s="1193" t="s">
        <v>1007</v>
      </c>
      <c r="D80" s="1192" t="s">
        <v>1002</v>
      </c>
      <c r="E80" s="1190" t="s">
        <v>612</v>
      </c>
      <c r="F80" s="1144">
        <v>44527</v>
      </c>
      <c r="G80" s="1144">
        <v>46353</v>
      </c>
      <c r="H80" s="731" t="s">
        <v>1008</v>
      </c>
      <c r="I80" s="984" t="s">
        <v>975</v>
      </c>
      <c r="J80" s="854">
        <v>26920571</v>
      </c>
      <c r="K80" s="1412">
        <f>SUM(J80:J83)</f>
        <v>142353481.09999999</v>
      </c>
    </row>
    <row r="81" spans="1:11">
      <c r="A81" s="1413"/>
      <c r="B81" s="1420"/>
      <c r="C81" s="1194" t="s">
        <v>1007</v>
      </c>
      <c r="D81" s="1189" t="s">
        <v>1003</v>
      </c>
      <c r="E81" s="1190" t="s">
        <v>612</v>
      </c>
      <c r="F81" s="1144">
        <v>44784</v>
      </c>
      <c r="G81" s="1144">
        <v>46626</v>
      </c>
      <c r="H81" s="731" t="s">
        <v>1008</v>
      </c>
      <c r="I81" s="984" t="s">
        <v>976</v>
      </c>
      <c r="J81" s="854">
        <v>46544616.999999993</v>
      </c>
      <c r="K81" s="1412"/>
    </row>
    <row r="82" spans="1:11">
      <c r="A82" s="1413"/>
      <c r="B82" s="1420"/>
      <c r="C82" s="1194" t="s">
        <v>1007</v>
      </c>
      <c r="D82" s="1189" t="s">
        <v>1004</v>
      </c>
      <c r="E82" s="1190" t="s">
        <v>612</v>
      </c>
      <c r="F82" s="1144">
        <v>44595</v>
      </c>
      <c r="G82" s="1144">
        <v>46609</v>
      </c>
      <c r="H82" s="731" t="s">
        <v>1008</v>
      </c>
      <c r="I82" s="984" t="s">
        <v>977</v>
      </c>
      <c r="J82" s="854">
        <v>59679252.099999994</v>
      </c>
      <c r="K82" s="1412"/>
    </row>
    <row r="83" spans="1:11">
      <c r="A83" s="1413"/>
      <c r="B83" s="1420"/>
      <c r="C83" s="1195" t="s">
        <v>1007</v>
      </c>
      <c r="D83" s="1196" t="s">
        <v>1005</v>
      </c>
      <c r="E83" s="1190" t="s">
        <v>612</v>
      </c>
      <c r="F83" s="1144">
        <v>44677</v>
      </c>
      <c r="G83" s="1144">
        <v>46517</v>
      </c>
      <c r="H83" s="731" t="s">
        <v>1008</v>
      </c>
      <c r="I83" s="984" t="s">
        <v>978</v>
      </c>
      <c r="J83" s="854">
        <v>9209041</v>
      </c>
      <c r="K83" s="1412"/>
    </row>
    <row r="84" spans="1:11">
      <c r="B84" s="484"/>
      <c r="C84" s="1197"/>
      <c r="D84" s="723"/>
      <c r="E84" s="1014"/>
      <c r="G84" s="1382" t="s">
        <v>2300</v>
      </c>
      <c r="H84" s="1382"/>
      <c r="I84" s="1382"/>
      <c r="J84" s="1382"/>
      <c r="K84" s="639">
        <f>SUM(K43:K83)</f>
        <v>416107755.10000002</v>
      </c>
    </row>
    <row r="85" spans="1:11">
      <c r="B85" s="484"/>
      <c r="C85" s="1197"/>
      <c r="D85" s="723"/>
      <c r="E85" s="1014"/>
    </row>
    <row r="87" spans="1:11">
      <c r="B87" s="1297" t="s">
        <v>555</v>
      </c>
      <c r="C87" s="1298"/>
      <c r="D87" s="570" t="s">
        <v>587</v>
      </c>
      <c r="E87" s="850"/>
      <c r="F87" s="506"/>
      <c r="G87" s="1198"/>
    </row>
    <row r="88" spans="1:11">
      <c r="B88" s="1120" t="s">
        <v>590</v>
      </c>
      <c r="C88" s="572"/>
      <c r="D88" s="1114">
        <f>+K39</f>
        <v>3767252158.52</v>
      </c>
      <c r="E88" s="850"/>
      <c r="F88" s="506"/>
      <c r="G88" s="668"/>
    </row>
    <row r="89" spans="1:11">
      <c r="B89" s="1120" t="s">
        <v>2300</v>
      </c>
      <c r="C89" s="572"/>
      <c r="D89" s="1114">
        <f>+K84</f>
        <v>416107755.10000002</v>
      </c>
      <c r="E89" s="850"/>
      <c r="F89" s="506"/>
      <c r="G89" s="668"/>
    </row>
    <row r="90" spans="1:11">
      <c r="B90" s="1297" t="s">
        <v>2299</v>
      </c>
      <c r="C90" s="1298"/>
      <c r="D90" s="575">
        <f>SUM(D88:D89)</f>
        <v>4183359913.6199999</v>
      </c>
      <c r="E90" s="850"/>
      <c r="F90" s="506"/>
      <c r="G90" s="668"/>
    </row>
    <row r="91" spans="1:11">
      <c r="D91" s="850"/>
      <c r="E91" s="850"/>
      <c r="F91" s="506"/>
      <c r="G91" s="668"/>
    </row>
    <row r="92" spans="1:11">
      <c r="D92" s="850"/>
      <c r="E92" s="850"/>
      <c r="F92" s="506"/>
      <c r="G92" s="668"/>
    </row>
    <row r="93" spans="1:11">
      <c r="D93" s="850"/>
      <c r="E93" s="850"/>
      <c r="F93" s="506"/>
      <c r="G93" s="668"/>
    </row>
    <row r="94" spans="1:11">
      <c r="B94" s="673"/>
      <c r="D94" s="547"/>
      <c r="G94" s="511"/>
      <c r="H94" s="506"/>
      <c r="J94" s="856"/>
    </row>
    <row r="95" spans="1:11">
      <c r="B95" s="673"/>
      <c r="D95" s="547"/>
      <c r="G95" s="511"/>
      <c r="H95" s="506"/>
      <c r="J95" s="856"/>
    </row>
    <row r="96" spans="1:11">
      <c r="B96" s="673"/>
      <c r="D96" s="547"/>
      <c r="G96" s="511"/>
      <c r="H96" s="506"/>
      <c r="J96" s="856"/>
    </row>
    <row r="97" spans="1:11">
      <c r="B97" s="673"/>
      <c r="D97" s="547"/>
      <c r="G97" s="511"/>
      <c r="H97" s="506"/>
      <c r="J97" s="856"/>
    </row>
    <row r="98" spans="1:11">
      <c r="A98" s="1155"/>
      <c r="B98" s="511" t="s">
        <v>2036</v>
      </c>
      <c r="C98" s="1009"/>
      <c r="D98" s="548"/>
      <c r="E98" s="550"/>
      <c r="F98" s="510" t="s">
        <v>2037</v>
      </c>
      <c r="G98" s="511"/>
      <c r="H98" s="664"/>
      <c r="I98" s="533" t="s">
        <v>2038</v>
      </c>
      <c r="J98" s="856"/>
      <c r="K98" s="1082"/>
    </row>
    <row r="99" spans="1:11">
      <c r="B99" s="668" t="s">
        <v>13</v>
      </c>
      <c r="C99" s="484"/>
      <c r="F99" s="976" t="s">
        <v>15</v>
      </c>
      <c r="G99" s="483"/>
      <c r="H99" s="659"/>
      <c r="I99" s="525" t="s">
        <v>14</v>
      </c>
      <c r="J99" s="979"/>
    </row>
    <row r="100" spans="1:11">
      <c r="B100" s="640" t="s">
        <v>943</v>
      </c>
      <c r="C100" s="977"/>
      <c r="F100" s="978" t="s">
        <v>948</v>
      </c>
      <c r="G100" s="640"/>
      <c r="H100" s="659"/>
      <c r="I100" s="535" t="s">
        <v>946</v>
      </c>
      <c r="J100" s="979"/>
    </row>
    <row r="101" spans="1:11">
      <c r="B101" s="483"/>
      <c r="C101" s="483"/>
      <c r="F101" s="484" t="s">
        <v>947</v>
      </c>
      <c r="G101" s="518"/>
      <c r="H101" s="659"/>
      <c r="I101" s="641" t="s">
        <v>945</v>
      </c>
      <c r="J101" s="980"/>
    </row>
    <row r="102" spans="1:11">
      <c r="B102" s="556"/>
      <c r="C102" s="556"/>
      <c r="F102" s="849"/>
      <c r="H102" s="590"/>
      <c r="I102" s="842"/>
      <c r="J102" s="857"/>
    </row>
  </sheetData>
  <mergeCells count="32">
    <mergeCell ref="A80:A83"/>
    <mergeCell ref="K20:K23"/>
    <mergeCell ref="K24:K26"/>
    <mergeCell ref="B43:B79"/>
    <mergeCell ref="A43:A79"/>
    <mergeCell ref="K43:K79"/>
    <mergeCell ref="B35:B36"/>
    <mergeCell ref="B80:B83"/>
    <mergeCell ref="B24:B26"/>
    <mergeCell ref="B27:B30"/>
    <mergeCell ref="B32:B34"/>
    <mergeCell ref="G84:J84"/>
    <mergeCell ref="K27:K30"/>
    <mergeCell ref="K32:K34"/>
    <mergeCell ref="K35:K36"/>
    <mergeCell ref="K80:K83"/>
    <mergeCell ref="B87:C87"/>
    <mergeCell ref="B90:C90"/>
    <mergeCell ref="A2:K2"/>
    <mergeCell ref="A3:K3"/>
    <mergeCell ref="G39:J39"/>
    <mergeCell ref="A5:K5"/>
    <mergeCell ref="A41:K41"/>
    <mergeCell ref="A9:A19"/>
    <mergeCell ref="A20:A23"/>
    <mergeCell ref="A24:A26"/>
    <mergeCell ref="A27:A30"/>
    <mergeCell ref="A32:A34"/>
    <mergeCell ref="A35:A36"/>
    <mergeCell ref="K9:K19"/>
    <mergeCell ref="B9:B19"/>
    <mergeCell ref="B20:B23"/>
  </mergeCells>
  <phoneticPr fontId="26" type="noConversion"/>
  <printOptions horizontalCentered="1"/>
  <pageMargins left="0.6" right="0" top="0.78740157480314965" bottom="0.78740157480314965" header="0.31496062992125984" footer="0.31496062992125984"/>
  <pageSetup paperSize="9" scale="61" orientation="landscape" r:id="rId1"/>
  <ignoredErrors>
    <ignoredError sqref="K9 K20:K36 K80" formulaRange="1"/>
  </ignoredErrors>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24">
    <tabColor rgb="FF92D050"/>
  </sheetPr>
  <dimension ref="A1:IM53"/>
  <sheetViews>
    <sheetView showGridLines="0" zoomScaleNormal="100" zoomScaleSheetLayoutView="86" workbookViewId="0">
      <pane ySplit="5" topLeftCell="A21" activePane="bottomLeft" state="frozen"/>
      <selection pane="bottomLeft" activeCell="F30" sqref="F30"/>
    </sheetView>
  </sheetViews>
  <sheetFormatPr baseColWidth="10" defaultColWidth="11.42578125" defaultRowHeight="12.75"/>
  <cols>
    <col min="1" max="1" width="3.85546875" style="565" customWidth="1"/>
    <col min="2" max="2" width="32.5703125" style="484" customWidth="1"/>
    <col min="3" max="4" width="14.7109375" style="484" customWidth="1"/>
    <col min="5" max="5" width="8.140625" style="869" customWidth="1"/>
    <col min="6" max="6" width="21.85546875" style="484" customWidth="1"/>
    <col min="7" max="7" width="7.42578125" style="484" customWidth="1"/>
    <col min="8" max="8" width="18.140625" style="484" customWidth="1"/>
    <col min="9" max="9" width="11.85546875" style="893" customWidth="1"/>
    <col min="10" max="10" width="13.28515625" style="484" customWidth="1"/>
    <col min="11" max="11" width="15.140625" style="894" customWidth="1"/>
    <col min="12" max="12" width="16.42578125" style="874" customWidth="1"/>
    <col min="13" max="13" width="27" style="874" customWidth="1"/>
    <col min="14" max="14" width="14.85546875" style="874" customWidth="1"/>
    <col min="15" max="16384" width="11.42578125" style="484"/>
  </cols>
  <sheetData>
    <row r="1" spans="1:247">
      <c r="A1" s="1422" t="str">
        <f>+'[3]DISPONIBLE Bo'!A1</f>
        <v>LA NOTA COLOMBIA SAS</v>
      </c>
      <c r="B1" s="1422"/>
      <c r="C1" s="1422"/>
      <c r="D1" s="1422"/>
      <c r="E1" s="1422"/>
      <c r="F1" s="1422"/>
      <c r="G1" s="1422"/>
      <c r="H1" s="1422"/>
      <c r="I1" s="1422"/>
      <c r="J1" s="1422"/>
      <c r="K1" s="1422"/>
      <c r="L1" s="871"/>
      <c r="M1" s="871"/>
      <c r="N1" s="871"/>
      <c r="Q1" s="872"/>
      <c r="R1" s="872"/>
      <c r="S1" s="872"/>
      <c r="T1" s="872"/>
      <c r="U1" s="872"/>
      <c r="V1" s="872"/>
      <c r="W1" s="872"/>
      <c r="X1" s="872"/>
      <c r="Y1" s="872"/>
      <c r="Z1" s="872"/>
      <c r="AA1" s="872"/>
      <c r="AB1" s="872"/>
      <c r="AC1" s="872"/>
      <c r="AD1" s="872"/>
      <c r="AE1" s="872"/>
      <c r="AF1" s="872"/>
      <c r="AG1" s="872"/>
      <c r="AH1" s="872"/>
      <c r="AI1" s="872"/>
      <c r="AJ1" s="872"/>
      <c r="AK1" s="872"/>
      <c r="AL1" s="872"/>
      <c r="AM1" s="872"/>
      <c r="AN1" s="872"/>
      <c r="AO1" s="872"/>
      <c r="AP1" s="872"/>
      <c r="AQ1" s="872"/>
      <c r="AR1" s="872"/>
      <c r="AS1" s="872"/>
      <c r="AT1" s="872"/>
      <c r="AU1" s="872"/>
      <c r="AV1" s="872"/>
      <c r="AW1" s="872"/>
      <c r="AX1" s="872"/>
      <c r="AY1" s="872"/>
      <c r="AZ1" s="872"/>
      <c r="BA1" s="872"/>
      <c r="BB1" s="872"/>
      <c r="BC1" s="872"/>
      <c r="BD1" s="872"/>
      <c r="BE1" s="872"/>
      <c r="BF1" s="872"/>
      <c r="BG1" s="872"/>
      <c r="BH1" s="872"/>
      <c r="BI1" s="872"/>
      <c r="BJ1" s="872"/>
      <c r="BK1" s="872"/>
      <c r="BL1" s="872"/>
      <c r="BM1" s="872"/>
      <c r="BN1" s="872"/>
      <c r="BO1" s="872"/>
      <c r="BP1" s="872"/>
      <c r="BQ1" s="872"/>
      <c r="BR1" s="872"/>
      <c r="BS1" s="872"/>
      <c r="BT1" s="872"/>
      <c r="BU1" s="872"/>
      <c r="BV1" s="872"/>
      <c r="BW1" s="872"/>
      <c r="BX1" s="872"/>
      <c r="BY1" s="872"/>
      <c r="BZ1" s="872"/>
      <c r="CA1" s="872"/>
      <c r="CB1" s="872"/>
      <c r="CC1" s="872"/>
      <c r="CD1" s="872"/>
      <c r="CE1" s="872"/>
      <c r="CF1" s="872"/>
      <c r="CG1" s="872"/>
      <c r="CH1" s="872"/>
      <c r="CI1" s="872"/>
      <c r="CJ1" s="872"/>
      <c r="CK1" s="872"/>
      <c r="CL1" s="872"/>
      <c r="CM1" s="872"/>
      <c r="CN1" s="872"/>
      <c r="CO1" s="872"/>
      <c r="CP1" s="872"/>
      <c r="CQ1" s="872"/>
      <c r="CR1" s="872"/>
      <c r="CS1" s="872"/>
      <c r="CT1" s="872"/>
      <c r="CU1" s="872"/>
      <c r="CV1" s="872"/>
      <c r="CW1" s="872"/>
      <c r="CX1" s="872"/>
      <c r="CY1" s="872"/>
      <c r="CZ1" s="872"/>
      <c r="DA1" s="872"/>
      <c r="DB1" s="872"/>
      <c r="DC1" s="872"/>
      <c r="DD1" s="872"/>
      <c r="DE1" s="872"/>
      <c r="DF1" s="872"/>
      <c r="DG1" s="872"/>
      <c r="DH1" s="872"/>
      <c r="DI1" s="872"/>
      <c r="DJ1" s="872"/>
      <c r="DK1" s="872"/>
      <c r="DL1" s="872"/>
      <c r="DM1" s="872"/>
      <c r="DN1" s="872"/>
      <c r="DO1" s="872"/>
      <c r="DP1" s="872"/>
      <c r="DQ1" s="872"/>
      <c r="DR1" s="872"/>
      <c r="DS1" s="872"/>
      <c r="DT1" s="872"/>
      <c r="DU1" s="872"/>
      <c r="DV1" s="872"/>
      <c r="DW1" s="872"/>
      <c r="DX1" s="872"/>
      <c r="DY1" s="872"/>
      <c r="DZ1" s="872"/>
      <c r="EA1" s="872"/>
      <c r="EB1" s="872"/>
      <c r="EC1" s="872"/>
      <c r="ED1" s="872"/>
      <c r="EE1" s="872"/>
      <c r="EF1" s="872"/>
      <c r="EG1" s="872"/>
      <c r="EH1" s="872"/>
      <c r="EI1" s="872"/>
      <c r="EJ1" s="872"/>
      <c r="EK1" s="872"/>
      <c r="EL1" s="872"/>
      <c r="EM1" s="872"/>
      <c r="EN1" s="872"/>
      <c r="EO1" s="872"/>
      <c r="EP1" s="872"/>
      <c r="EQ1" s="872"/>
      <c r="ER1" s="872"/>
      <c r="ES1" s="872"/>
      <c r="ET1" s="872"/>
      <c r="EU1" s="872"/>
      <c r="EV1" s="872"/>
      <c r="EW1" s="872"/>
      <c r="EX1" s="872"/>
      <c r="EY1" s="872"/>
      <c r="EZ1" s="872"/>
      <c r="FA1" s="872"/>
      <c r="FB1" s="872"/>
      <c r="FC1" s="872"/>
      <c r="FD1" s="872"/>
      <c r="FE1" s="872"/>
      <c r="FF1" s="872"/>
      <c r="FG1" s="872"/>
      <c r="FH1" s="872"/>
      <c r="FI1" s="872"/>
      <c r="FJ1" s="872"/>
      <c r="FK1" s="872"/>
      <c r="FL1" s="872"/>
      <c r="FM1" s="872"/>
      <c r="FN1" s="872"/>
      <c r="FO1" s="872"/>
      <c r="FP1" s="872"/>
      <c r="FQ1" s="872"/>
      <c r="FR1" s="872"/>
      <c r="FS1" s="872"/>
      <c r="FT1" s="872"/>
      <c r="FU1" s="872"/>
      <c r="FV1" s="872"/>
      <c r="FW1" s="872"/>
      <c r="FX1" s="872"/>
      <c r="FY1" s="872"/>
      <c r="FZ1" s="872"/>
      <c r="GA1" s="872"/>
      <c r="GB1" s="872"/>
      <c r="GC1" s="872"/>
      <c r="GD1" s="872"/>
      <c r="GE1" s="872"/>
      <c r="GF1" s="872"/>
      <c r="GG1" s="872"/>
      <c r="GH1" s="872"/>
      <c r="GI1" s="872"/>
      <c r="GJ1" s="872"/>
      <c r="GK1" s="872"/>
      <c r="GL1" s="872"/>
      <c r="GM1" s="872"/>
      <c r="GN1" s="872"/>
      <c r="GO1" s="872"/>
      <c r="GP1" s="872"/>
      <c r="GQ1" s="872"/>
      <c r="GR1" s="872"/>
      <c r="GS1" s="872"/>
      <c r="GT1" s="872"/>
      <c r="GU1" s="872"/>
      <c r="GV1" s="872"/>
      <c r="GW1" s="872"/>
      <c r="GX1" s="872"/>
      <c r="GY1" s="872"/>
      <c r="GZ1" s="872"/>
      <c r="HA1" s="872"/>
      <c r="HB1" s="872"/>
      <c r="HC1" s="872"/>
      <c r="HD1" s="872"/>
      <c r="HE1" s="872"/>
      <c r="HF1" s="872"/>
      <c r="HG1" s="872"/>
      <c r="HH1" s="872"/>
      <c r="HI1" s="872"/>
      <c r="HJ1" s="872"/>
      <c r="HK1" s="872"/>
      <c r="HL1" s="872"/>
      <c r="HM1" s="872"/>
      <c r="HN1" s="872"/>
      <c r="HO1" s="872"/>
      <c r="HP1" s="872"/>
      <c r="HQ1" s="872"/>
      <c r="HR1" s="872"/>
      <c r="HS1" s="872"/>
      <c r="HT1" s="872"/>
      <c r="HU1" s="872"/>
      <c r="HV1" s="872"/>
      <c r="HW1" s="872"/>
      <c r="HX1" s="872"/>
      <c r="HY1" s="872"/>
      <c r="HZ1" s="872"/>
      <c r="IA1" s="872"/>
      <c r="IB1" s="872"/>
      <c r="IC1" s="872"/>
      <c r="ID1" s="872"/>
      <c r="IE1" s="872"/>
      <c r="IF1" s="872"/>
      <c r="IG1" s="872"/>
      <c r="IH1" s="872"/>
      <c r="II1" s="872"/>
      <c r="IJ1" s="872"/>
      <c r="IK1" s="872"/>
      <c r="IL1" s="872"/>
      <c r="IM1" s="872"/>
    </row>
    <row r="2" spans="1:247">
      <c r="A2" s="1423" t="str">
        <f>+'[3]DISPONIBLE Bo'!A2</f>
        <v>NIT 901233167-1</v>
      </c>
      <c r="B2" s="1423"/>
      <c r="C2" s="1423"/>
      <c r="D2" s="1423"/>
      <c r="E2" s="1423"/>
      <c r="F2" s="1423"/>
      <c r="G2" s="1423"/>
      <c r="H2" s="1423"/>
      <c r="I2" s="1423"/>
      <c r="J2" s="1423"/>
      <c r="K2" s="1423"/>
      <c r="L2" s="871"/>
      <c r="M2" s="871"/>
      <c r="N2" s="871"/>
      <c r="Q2" s="872"/>
      <c r="R2" s="872"/>
      <c r="S2" s="872"/>
      <c r="T2" s="872"/>
      <c r="U2" s="872"/>
      <c r="V2" s="872"/>
      <c r="W2" s="872"/>
      <c r="X2" s="872"/>
      <c r="Y2" s="872"/>
      <c r="Z2" s="872"/>
      <c r="AA2" s="872"/>
      <c r="AB2" s="872"/>
      <c r="AC2" s="872"/>
      <c r="AD2" s="872"/>
      <c r="AE2" s="872"/>
      <c r="AF2" s="872"/>
      <c r="AG2" s="872"/>
      <c r="AH2" s="872"/>
      <c r="AI2" s="872"/>
      <c r="AJ2" s="872"/>
      <c r="AK2" s="872"/>
      <c r="AL2" s="872"/>
      <c r="AM2" s="872"/>
      <c r="AN2" s="872"/>
      <c r="AO2" s="872"/>
      <c r="AP2" s="872"/>
      <c r="AQ2" s="872"/>
      <c r="AR2" s="872"/>
      <c r="AS2" s="872"/>
      <c r="AT2" s="872"/>
      <c r="AU2" s="872"/>
      <c r="AV2" s="872"/>
      <c r="AW2" s="872"/>
      <c r="AX2" s="872"/>
      <c r="AY2" s="872"/>
      <c r="AZ2" s="872"/>
      <c r="BA2" s="872"/>
      <c r="BB2" s="872"/>
      <c r="BC2" s="872"/>
      <c r="BD2" s="872"/>
      <c r="BE2" s="872"/>
      <c r="BF2" s="872"/>
      <c r="BG2" s="872"/>
      <c r="BH2" s="872"/>
      <c r="BI2" s="872"/>
      <c r="BJ2" s="872"/>
      <c r="BK2" s="872"/>
      <c r="BL2" s="872"/>
      <c r="BM2" s="872"/>
      <c r="BN2" s="872"/>
      <c r="BO2" s="872"/>
      <c r="BP2" s="872"/>
      <c r="BQ2" s="872"/>
      <c r="BR2" s="872"/>
      <c r="BS2" s="872"/>
      <c r="BT2" s="872"/>
      <c r="BU2" s="872"/>
      <c r="BV2" s="872"/>
      <c r="BW2" s="872"/>
      <c r="BX2" s="872"/>
      <c r="BY2" s="872"/>
      <c r="BZ2" s="872"/>
      <c r="CA2" s="872"/>
      <c r="CB2" s="872"/>
      <c r="CC2" s="872"/>
      <c r="CD2" s="872"/>
      <c r="CE2" s="872"/>
      <c r="CF2" s="872"/>
      <c r="CG2" s="872"/>
      <c r="CH2" s="872"/>
      <c r="CI2" s="872"/>
      <c r="CJ2" s="872"/>
      <c r="CK2" s="872"/>
      <c r="CL2" s="872"/>
      <c r="CM2" s="872"/>
      <c r="CN2" s="872"/>
      <c r="CO2" s="872"/>
      <c r="CP2" s="872"/>
      <c r="CQ2" s="872"/>
      <c r="CR2" s="872"/>
      <c r="CS2" s="872"/>
      <c r="CT2" s="872"/>
      <c r="CU2" s="872"/>
      <c r="CV2" s="872"/>
      <c r="CW2" s="872"/>
      <c r="CX2" s="872"/>
      <c r="CY2" s="872"/>
      <c r="CZ2" s="872"/>
      <c r="DA2" s="872"/>
      <c r="DB2" s="872"/>
      <c r="DC2" s="872"/>
      <c r="DD2" s="872"/>
      <c r="DE2" s="872"/>
      <c r="DF2" s="872"/>
      <c r="DG2" s="872"/>
      <c r="DH2" s="872"/>
      <c r="DI2" s="872"/>
      <c r="DJ2" s="872"/>
      <c r="DK2" s="872"/>
      <c r="DL2" s="872"/>
      <c r="DM2" s="872"/>
      <c r="DN2" s="872"/>
      <c r="DO2" s="872"/>
      <c r="DP2" s="872"/>
      <c r="DQ2" s="872"/>
      <c r="DR2" s="872"/>
      <c r="DS2" s="872"/>
      <c r="DT2" s="872"/>
      <c r="DU2" s="872"/>
      <c r="DV2" s="872"/>
      <c r="DW2" s="872"/>
      <c r="DX2" s="872"/>
      <c r="DY2" s="872"/>
      <c r="DZ2" s="872"/>
      <c r="EA2" s="872"/>
      <c r="EB2" s="872"/>
      <c r="EC2" s="872"/>
      <c r="ED2" s="872"/>
      <c r="EE2" s="872"/>
      <c r="EF2" s="872"/>
      <c r="EG2" s="872"/>
      <c r="EH2" s="872"/>
      <c r="EI2" s="872"/>
      <c r="EJ2" s="872"/>
      <c r="EK2" s="872"/>
      <c r="EL2" s="872"/>
      <c r="EM2" s="872"/>
      <c r="EN2" s="872"/>
      <c r="EO2" s="872"/>
      <c r="EP2" s="872"/>
      <c r="EQ2" s="872"/>
      <c r="ER2" s="872"/>
      <c r="ES2" s="872"/>
      <c r="ET2" s="872"/>
      <c r="EU2" s="872"/>
      <c r="EV2" s="872"/>
      <c r="EW2" s="872"/>
      <c r="EX2" s="872"/>
      <c r="EY2" s="872"/>
      <c r="EZ2" s="872"/>
      <c r="FA2" s="872"/>
      <c r="FB2" s="872"/>
      <c r="FC2" s="872"/>
      <c r="FD2" s="872"/>
      <c r="FE2" s="872"/>
      <c r="FF2" s="872"/>
      <c r="FG2" s="872"/>
      <c r="FH2" s="872"/>
      <c r="FI2" s="872"/>
      <c r="FJ2" s="872"/>
      <c r="FK2" s="872"/>
      <c r="FL2" s="872"/>
      <c r="FM2" s="872"/>
      <c r="FN2" s="872"/>
      <c r="FO2" s="872"/>
      <c r="FP2" s="872"/>
      <c r="FQ2" s="872"/>
      <c r="FR2" s="872"/>
      <c r="FS2" s="872"/>
      <c r="FT2" s="872"/>
      <c r="FU2" s="872"/>
      <c r="FV2" s="872"/>
      <c r="FW2" s="872"/>
      <c r="FX2" s="872"/>
      <c r="FY2" s="872"/>
      <c r="FZ2" s="872"/>
      <c r="GA2" s="872"/>
      <c r="GB2" s="872"/>
      <c r="GC2" s="872"/>
      <c r="GD2" s="872"/>
      <c r="GE2" s="872"/>
      <c r="GF2" s="872"/>
      <c r="GG2" s="872"/>
      <c r="GH2" s="872"/>
      <c r="GI2" s="872"/>
      <c r="GJ2" s="872"/>
      <c r="GK2" s="872"/>
      <c r="GL2" s="872"/>
      <c r="GM2" s="872"/>
      <c r="GN2" s="872"/>
      <c r="GO2" s="872"/>
      <c r="GP2" s="872"/>
      <c r="GQ2" s="872"/>
      <c r="GR2" s="872"/>
      <c r="GS2" s="872"/>
      <c r="GT2" s="872"/>
      <c r="GU2" s="872"/>
      <c r="GV2" s="872"/>
      <c r="GW2" s="872"/>
      <c r="GX2" s="872"/>
      <c r="GY2" s="872"/>
      <c r="GZ2" s="872"/>
      <c r="HA2" s="872"/>
      <c r="HB2" s="872"/>
      <c r="HC2" s="872"/>
      <c r="HD2" s="872"/>
      <c r="HE2" s="872"/>
      <c r="HF2" s="872"/>
      <c r="HG2" s="872"/>
      <c r="HH2" s="872"/>
      <c r="HI2" s="872"/>
      <c r="HJ2" s="872"/>
      <c r="HK2" s="872"/>
      <c r="HL2" s="872"/>
      <c r="HM2" s="872"/>
      <c r="HN2" s="872"/>
      <c r="HO2" s="872"/>
      <c r="HP2" s="872"/>
      <c r="HQ2" s="872"/>
      <c r="HR2" s="872"/>
      <c r="HS2" s="872"/>
      <c r="HT2" s="872"/>
      <c r="HU2" s="872"/>
      <c r="HV2" s="872"/>
      <c r="HW2" s="872"/>
      <c r="HX2" s="872"/>
      <c r="HY2" s="872"/>
      <c r="HZ2" s="872"/>
      <c r="IA2" s="872"/>
      <c r="IB2" s="872"/>
      <c r="IC2" s="872"/>
      <c r="ID2" s="872"/>
      <c r="IE2" s="872"/>
      <c r="IF2" s="872"/>
      <c r="IG2" s="872"/>
      <c r="IH2" s="872"/>
      <c r="II2" s="872"/>
      <c r="IJ2" s="872"/>
      <c r="IK2" s="872"/>
      <c r="IL2" s="872"/>
      <c r="IM2" s="872"/>
    </row>
    <row r="3" spans="1:247">
      <c r="A3" s="488"/>
      <c r="B3" s="1085"/>
      <c r="C3" s="1085"/>
      <c r="D3" s="1085"/>
      <c r="E3" s="1085"/>
      <c r="F3" s="1085"/>
      <c r="G3" s="1085"/>
      <c r="H3" s="1085"/>
      <c r="I3" s="488"/>
      <c r="J3" s="488"/>
      <c r="K3" s="873" t="str">
        <f>+'INVENTARIO Bo'!C5</f>
        <v>AL 15 Octubre del 2024</v>
      </c>
      <c r="L3" s="871"/>
      <c r="M3" s="871"/>
      <c r="N3" s="871"/>
      <c r="Q3" s="872"/>
      <c r="R3" s="872"/>
      <c r="S3" s="872"/>
      <c r="T3" s="872"/>
      <c r="U3" s="872"/>
      <c r="V3" s="872"/>
      <c r="W3" s="872"/>
      <c r="X3" s="872"/>
      <c r="Y3" s="872"/>
      <c r="Z3" s="872"/>
      <c r="AA3" s="872"/>
      <c r="AB3" s="872"/>
      <c r="AC3" s="872"/>
      <c r="AD3" s="872"/>
      <c r="AE3" s="872"/>
      <c r="AF3" s="872"/>
      <c r="AG3" s="872"/>
      <c r="AH3" s="872"/>
      <c r="AI3" s="872"/>
      <c r="AJ3" s="872"/>
      <c r="AK3" s="872"/>
      <c r="AL3" s="872"/>
      <c r="AM3" s="872"/>
      <c r="AN3" s="872"/>
      <c r="AO3" s="872"/>
      <c r="AP3" s="872"/>
      <c r="AQ3" s="872"/>
      <c r="AR3" s="872"/>
      <c r="AS3" s="872"/>
      <c r="AT3" s="872"/>
      <c r="AU3" s="872"/>
      <c r="AV3" s="872"/>
      <c r="AW3" s="872"/>
      <c r="AX3" s="872"/>
      <c r="AY3" s="872"/>
      <c r="AZ3" s="872"/>
      <c r="BA3" s="872"/>
      <c r="BB3" s="872"/>
      <c r="BC3" s="872"/>
      <c r="BD3" s="872"/>
      <c r="BE3" s="872"/>
      <c r="BF3" s="872"/>
      <c r="BG3" s="872"/>
      <c r="BH3" s="872"/>
      <c r="BI3" s="872"/>
      <c r="BJ3" s="872"/>
      <c r="BK3" s="872"/>
      <c r="BL3" s="872"/>
      <c r="BM3" s="872"/>
      <c r="BN3" s="872"/>
      <c r="BO3" s="872"/>
      <c r="BP3" s="872"/>
      <c r="BQ3" s="872"/>
      <c r="BR3" s="872"/>
      <c r="BS3" s="872"/>
      <c r="BT3" s="872"/>
      <c r="BU3" s="872"/>
      <c r="BV3" s="872"/>
      <c r="BW3" s="872"/>
      <c r="BX3" s="872"/>
      <c r="BY3" s="872"/>
      <c r="BZ3" s="872"/>
      <c r="CA3" s="872"/>
      <c r="CB3" s="872"/>
      <c r="CC3" s="872"/>
      <c r="CD3" s="872"/>
      <c r="CE3" s="872"/>
      <c r="CF3" s="872"/>
      <c r="CG3" s="872"/>
      <c r="CH3" s="872"/>
      <c r="CI3" s="872"/>
      <c r="CJ3" s="872"/>
      <c r="CK3" s="872"/>
      <c r="CL3" s="872"/>
      <c r="CM3" s="872"/>
      <c r="CN3" s="872"/>
      <c r="CO3" s="872"/>
      <c r="CP3" s="872"/>
      <c r="CQ3" s="872"/>
      <c r="CR3" s="872"/>
      <c r="CS3" s="872"/>
      <c r="CT3" s="872"/>
      <c r="CU3" s="872"/>
      <c r="CV3" s="872"/>
      <c r="CW3" s="872"/>
      <c r="CX3" s="872"/>
      <c r="CY3" s="872"/>
      <c r="CZ3" s="872"/>
      <c r="DA3" s="872"/>
      <c r="DB3" s="872"/>
      <c r="DC3" s="872"/>
      <c r="DD3" s="872"/>
      <c r="DE3" s="872"/>
      <c r="DF3" s="872"/>
      <c r="DG3" s="872"/>
      <c r="DH3" s="872"/>
      <c r="DI3" s="872"/>
      <c r="DJ3" s="872"/>
      <c r="DK3" s="872"/>
      <c r="DL3" s="872"/>
      <c r="DM3" s="872"/>
      <c r="DN3" s="872"/>
      <c r="DO3" s="872"/>
      <c r="DP3" s="872"/>
      <c r="DQ3" s="872"/>
      <c r="DR3" s="872"/>
      <c r="DS3" s="872"/>
      <c r="DT3" s="872"/>
      <c r="DU3" s="872"/>
      <c r="DV3" s="872"/>
      <c r="DW3" s="872"/>
      <c r="DX3" s="872"/>
      <c r="DY3" s="872"/>
      <c r="DZ3" s="872"/>
      <c r="EA3" s="872"/>
      <c r="EB3" s="872"/>
      <c r="EC3" s="872"/>
      <c r="ED3" s="872"/>
      <c r="EE3" s="872"/>
      <c r="EF3" s="872"/>
      <c r="EG3" s="872"/>
      <c r="EH3" s="872"/>
      <c r="EI3" s="872"/>
      <c r="EJ3" s="872"/>
      <c r="EK3" s="872"/>
      <c r="EL3" s="872"/>
      <c r="EM3" s="872"/>
      <c r="EN3" s="872"/>
      <c r="EO3" s="872"/>
      <c r="EP3" s="872"/>
      <c r="EQ3" s="872"/>
      <c r="ER3" s="872"/>
      <c r="ES3" s="872"/>
      <c r="ET3" s="872"/>
      <c r="EU3" s="872"/>
      <c r="EV3" s="872"/>
      <c r="EW3" s="872"/>
      <c r="EX3" s="872"/>
      <c r="EY3" s="872"/>
      <c r="EZ3" s="872"/>
      <c r="FA3" s="872"/>
      <c r="FB3" s="872"/>
      <c r="FC3" s="872"/>
      <c r="FD3" s="872"/>
      <c r="FE3" s="872"/>
      <c r="FF3" s="872"/>
      <c r="FG3" s="872"/>
      <c r="FH3" s="872"/>
      <c r="FI3" s="872"/>
      <c r="FJ3" s="872"/>
      <c r="FK3" s="872"/>
      <c r="FL3" s="872"/>
      <c r="FM3" s="872"/>
      <c r="FN3" s="872"/>
      <c r="FO3" s="872"/>
      <c r="FP3" s="872"/>
      <c r="FQ3" s="872"/>
      <c r="FR3" s="872"/>
      <c r="FS3" s="872"/>
      <c r="FT3" s="872"/>
      <c r="FU3" s="872"/>
      <c r="FV3" s="872"/>
      <c r="FW3" s="872"/>
      <c r="FX3" s="872"/>
      <c r="FY3" s="872"/>
      <c r="FZ3" s="872"/>
      <c r="GA3" s="872"/>
      <c r="GB3" s="872"/>
      <c r="GC3" s="872"/>
      <c r="GD3" s="872"/>
      <c r="GE3" s="872"/>
      <c r="GF3" s="872"/>
      <c r="GG3" s="872"/>
      <c r="GH3" s="872"/>
      <c r="GI3" s="872"/>
      <c r="GJ3" s="872"/>
      <c r="GK3" s="872"/>
      <c r="GL3" s="872"/>
      <c r="GM3" s="872"/>
      <c r="GN3" s="872"/>
      <c r="GO3" s="872"/>
      <c r="GP3" s="872"/>
      <c r="GQ3" s="872"/>
      <c r="GR3" s="872"/>
      <c r="GS3" s="872"/>
      <c r="GT3" s="872"/>
      <c r="GU3" s="872"/>
      <c r="GV3" s="872"/>
      <c r="GW3" s="872"/>
      <c r="GX3" s="872"/>
      <c r="GY3" s="872"/>
      <c r="GZ3" s="872"/>
      <c r="HA3" s="872"/>
      <c r="HB3" s="872"/>
      <c r="HC3" s="872"/>
      <c r="HD3" s="872"/>
      <c r="HE3" s="872"/>
      <c r="HF3" s="872"/>
      <c r="HG3" s="872"/>
      <c r="HH3" s="872"/>
      <c r="HI3" s="872"/>
      <c r="HJ3" s="872"/>
      <c r="HK3" s="872"/>
      <c r="HL3" s="872"/>
      <c r="HM3" s="872"/>
      <c r="HN3" s="872"/>
      <c r="HO3" s="872"/>
      <c r="HP3" s="872"/>
      <c r="HQ3" s="872"/>
      <c r="HR3" s="872"/>
      <c r="HS3" s="872"/>
      <c r="HT3" s="872"/>
      <c r="HU3" s="872"/>
      <c r="HV3" s="872"/>
      <c r="HW3" s="872"/>
      <c r="HX3" s="872"/>
      <c r="HY3" s="872"/>
      <c r="HZ3" s="872"/>
      <c r="IA3" s="872"/>
      <c r="IB3" s="872"/>
      <c r="IC3" s="872"/>
      <c r="ID3" s="872"/>
      <c r="IE3" s="872"/>
      <c r="IF3" s="872"/>
      <c r="IG3" s="872"/>
      <c r="IH3" s="872"/>
      <c r="II3" s="872"/>
      <c r="IJ3" s="872"/>
      <c r="IK3" s="872"/>
      <c r="IL3" s="872"/>
      <c r="IM3" s="872"/>
    </row>
    <row r="4" spans="1:247">
      <c r="A4" s="1424" t="s">
        <v>592</v>
      </c>
      <c r="B4" s="1424"/>
      <c r="C4" s="1424"/>
      <c r="D4" s="1424"/>
      <c r="E4" s="1424"/>
      <c r="F4" s="1424"/>
      <c r="G4" s="1424"/>
      <c r="H4" s="1424"/>
      <c r="I4" s="1424"/>
      <c r="J4" s="1424"/>
      <c r="K4" s="1424"/>
    </row>
    <row r="5" spans="1:247" s="563" customFormat="1" ht="25.5">
      <c r="A5" s="553" t="s">
        <v>17</v>
      </c>
      <c r="B5" s="1029" t="s">
        <v>18</v>
      </c>
      <c r="C5" s="1029" t="s">
        <v>46</v>
      </c>
      <c r="D5" s="1029" t="s">
        <v>19</v>
      </c>
      <c r="E5" s="1029" t="s">
        <v>548</v>
      </c>
      <c r="F5" s="1029" t="s">
        <v>38</v>
      </c>
      <c r="G5" s="1029" t="s">
        <v>414</v>
      </c>
      <c r="H5" s="1029" t="s">
        <v>47</v>
      </c>
      <c r="I5" s="554" t="s">
        <v>582</v>
      </c>
      <c r="J5" s="875" t="s">
        <v>25</v>
      </c>
      <c r="K5" s="845" t="s">
        <v>45</v>
      </c>
      <c r="M5" s="1019"/>
      <c r="N5" s="1019"/>
    </row>
    <row r="6" spans="1:247" s="847" customFormat="1">
      <c r="A6" s="1135">
        <v>1</v>
      </c>
      <c r="B6" s="521" t="s">
        <v>1388</v>
      </c>
      <c r="C6" s="689" t="s">
        <v>1389</v>
      </c>
      <c r="D6" s="1064" t="s">
        <v>1655</v>
      </c>
      <c r="E6" s="1064" t="s">
        <v>1215</v>
      </c>
      <c r="F6" s="562" t="s">
        <v>2072</v>
      </c>
      <c r="G6" s="731">
        <v>2023</v>
      </c>
      <c r="H6" s="680" t="s">
        <v>2024</v>
      </c>
      <c r="I6" s="895">
        <v>45124</v>
      </c>
      <c r="J6" s="876">
        <v>129256000</v>
      </c>
      <c r="K6" s="1425">
        <f>SUM(J6:J16)</f>
        <v>1689248974</v>
      </c>
      <c r="M6" s="877"/>
      <c r="N6" s="877"/>
      <c r="Q6" s="879"/>
      <c r="R6" s="1019"/>
      <c r="S6" s="878"/>
      <c r="T6" s="878"/>
    </row>
    <row r="7" spans="1:247" s="847" customFormat="1">
      <c r="A7" s="1135">
        <v>2</v>
      </c>
      <c r="B7" s="521" t="s">
        <v>1388</v>
      </c>
      <c r="C7" s="689" t="s">
        <v>1389</v>
      </c>
      <c r="D7" s="1064" t="s">
        <v>1655</v>
      </c>
      <c r="E7" s="1064" t="s">
        <v>1215</v>
      </c>
      <c r="F7" s="562" t="s">
        <v>2072</v>
      </c>
      <c r="G7" s="731">
        <v>2023</v>
      </c>
      <c r="H7" s="680" t="s">
        <v>2025</v>
      </c>
      <c r="I7" s="895">
        <v>45184</v>
      </c>
      <c r="J7" s="876">
        <v>267039000</v>
      </c>
      <c r="K7" s="1425"/>
      <c r="M7" s="877"/>
      <c r="N7" s="877"/>
      <c r="Q7" s="879"/>
      <c r="R7" s="1019"/>
      <c r="S7" s="878"/>
      <c r="T7" s="878"/>
    </row>
    <row r="8" spans="1:247" s="847" customFormat="1">
      <c r="A8" s="1135">
        <v>3</v>
      </c>
      <c r="B8" s="521" t="s">
        <v>1388</v>
      </c>
      <c r="C8" s="689" t="s">
        <v>1389</v>
      </c>
      <c r="D8" s="1064" t="s">
        <v>1655</v>
      </c>
      <c r="E8" s="1064" t="s">
        <v>1215</v>
      </c>
      <c r="F8" s="562" t="s">
        <v>2072</v>
      </c>
      <c r="G8" s="731">
        <v>2023</v>
      </c>
      <c r="H8" s="680" t="s">
        <v>2026</v>
      </c>
      <c r="I8" s="895">
        <v>45247</v>
      </c>
      <c r="J8" s="876">
        <v>259169000</v>
      </c>
      <c r="K8" s="1425"/>
      <c r="M8" s="877"/>
      <c r="N8" s="877"/>
      <c r="R8" s="1019"/>
      <c r="S8" s="878"/>
      <c r="T8" s="878"/>
    </row>
    <row r="9" spans="1:247" s="847" customFormat="1">
      <c r="A9" s="1135">
        <v>4</v>
      </c>
      <c r="B9" s="521" t="s">
        <v>2031</v>
      </c>
      <c r="C9" s="689" t="s">
        <v>1389</v>
      </c>
      <c r="D9" s="1064" t="s">
        <v>1655</v>
      </c>
      <c r="E9" s="1064" t="s">
        <v>1215</v>
      </c>
      <c r="F9" s="562" t="s">
        <v>2072</v>
      </c>
      <c r="G9" s="731">
        <v>2023</v>
      </c>
      <c r="H9" s="680" t="s">
        <v>2027</v>
      </c>
      <c r="I9" s="895">
        <v>45309</v>
      </c>
      <c r="J9" s="876">
        <v>262938000</v>
      </c>
      <c r="K9" s="1425"/>
      <c r="M9" s="877"/>
      <c r="N9" s="877"/>
      <c r="R9" s="1019"/>
      <c r="S9" s="878"/>
      <c r="T9" s="878"/>
    </row>
    <row r="10" spans="1:247" s="847" customFormat="1">
      <c r="A10" s="1135">
        <v>5</v>
      </c>
      <c r="B10" s="521" t="s">
        <v>2031</v>
      </c>
      <c r="C10" s="689" t="s">
        <v>1389</v>
      </c>
      <c r="D10" s="1064" t="s">
        <v>1655</v>
      </c>
      <c r="E10" s="1064" t="s">
        <v>1215</v>
      </c>
      <c r="F10" s="562" t="s">
        <v>2072</v>
      </c>
      <c r="G10" s="731">
        <v>2024</v>
      </c>
      <c r="H10" s="680" t="s">
        <v>2028</v>
      </c>
      <c r="I10" s="895">
        <v>45370</v>
      </c>
      <c r="J10" s="876">
        <v>168524000</v>
      </c>
      <c r="K10" s="1425"/>
      <c r="M10" s="877"/>
      <c r="N10" s="877"/>
      <c r="R10" s="1019"/>
      <c r="S10" s="878"/>
      <c r="T10" s="878"/>
    </row>
    <row r="11" spans="1:247" s="847" customFormat="1">
      <c r="A11" s="1135">
        <v>6</v>
      </c>
      <c r="B11" s="521" t="s">
        <v>2031</v>
      </c>
      <c r="C11" s="689" t="s">
        <v>1389</v>
      </c>
      <c r="D11" s="1064" t="s">
        <v>1655</v>
      </c>
      <c r="E11" s="1064" t="s">
        <v>1215</v>
      </c>
      <c r="F11" s="562" t="s">
        <v>2072</v>
      </c>
      <c r="G11" s="731">
        <v>2024</v>
      </c>
      <c r="H11" s="680" t="s">
        <v>2023</v>
      </c>
      <c r="I11" s="895">
        <v>45430</v>
      </c>
      <c r="J11" s="876">
        <v>163043000</v>
      </c>
      <c r="K11" s="1425"/>
      <c r="M11" s="877"/>
      <c r="N11" s="877"/>
      <c r="R11" s="1019"/>
      <c r="S11" s="878"/>
      <c r="T11" s="878"/>
    </row>
    <row r="12" spans="1:247" s="847" customFormat="1">
      <c r="A12" s="1135">
        <v>7</v>
      </c>
      <c r="B12" s="521" t="s">
        <v>2031</v>
      </c>
      <c r="C12" s="689" t="s">
        <v>1389</v>
      </c>
      <c r="D12" s="1064" t="s">
        <v>1655</v>
      </c>
      <c r="E12" s="1064" t="s">
        <v>1215</v>
      </c>
      <c r="F12" s="562" t="s">
        <v>2072</v>
      </c>
      <c r="G12" s="731">
        <v>2024</v>
      </c>
      <c r="H12" s="680" t="s">
        <v>2024</v>
      </c>
      <c r="I12" s="895">
        <v>45488</v>
      </c>
      <c r="J12" s="876">
        <v>180534000</v>
      </c>
      <c r="K12" s="1425"/>
      <c r="M12" s="877"/>
      <c r="N12" s="877"/>
      <c r="R12" s="1019"/>
      <c r="S12" s="878"/>
      <c r="T12" s="878"/>
    </row>
    <row r="13" spans="1:247" s="847" customFormat="1">
      <c r="A13" s="1135">
        <v>8</v>
      </c>
      <c r="B13" s="521" t="s">
        <v>2031</v>
      </c>
      <c r="C13" s="689" t="s">
        <v>1389</v>
      </c>
      <c r="D13" s="1064" t="s">
        <v>1655</v>
      </c>
      <c r="E13" s="1064" t="s">
        <v>1215</v>
      </c>
      <c r="F13" s="562" t="s">
        <v>2072</v>
      </c>
      <c r="G13" s="731">
        <v>2024</v>
      </c>
      <c r="H13" s="680" t="s">
        <v>2025</v>
      </c>
      <c r="I13" s="895">
        <v>45553</v>
      </c>
      <c r="J13" s="876">
        <v>142097000</v>
      </c>
      <c r="K13" s="1425"/>
      <c r="M13" s="877"/>
      <c r="N13" s="877"/>
      <c r="R13" s="1019"/>
      <c r="S13" s="878"/>
      <c r="T13" s="878"/>
    </row>
    <row r="14" spans="1:247" s="847" customFormat="1">
      <c r="A14" s="1135">
        <v>9</v>
      </c>
      <c r="B14" s="521" t="s">
        <v>2031</v>
      </c>
      <c r="C14" s="689" t="s">
        <v>1389</v>
      </c>
      <c r="D14" s="1064" t="s">
        <v>1655</v>
      </c>
      <c r="E14" s="1064" t="s">
        <v>1215</v>
      </c>
      <c r="F14" s="562" t="s">
        <v>2072</v>
      </c>
      <c r="G14" s="731">
        <v>2024</v>
      </c>
      <c r="H14" s="680" t="s">
        <v>2026</v>
      </c>
      <c r="I14" s="895">
        <v>45614</v>
      </c>
      <c r="J14" s="876">
        <v>99020974</v>
      </c>
      <c r="K14" s="1425"/>
      <c r="M14" s="877"/>
      <c r="N14" s="877"/>
      <c r="R14" s="1019"/>
      <c r="S14" s="878"/>
      <c r="T14" s="878"/>
    </row>
    <row r="15" spans="1:247" s="847" customFormat="1">
      <c r="A15" s="1135">
        <v>10</v>
      </c>
      <c r="B15" s="521" t="s">
        <v>2031</v>
      </c>
      <c r="C15" s="689" t="s">
        <v>1389</v>
      </c>
      <c r="D15" s="1064" t="s">
        <v>1655</v>
      </c>
      <c r="E15" s="1064" t="s">
        <v>1215</v>
      </c>
      <c r="F15" s="562" t="s">
        <v>2073</v>
      </c>
      <c r="G15" s="731">
        <v>2024</v>
      </c>
      <c r="H15" s="680" t="s">
        <v>2029</v>
      </c>
      <c r="I15" s="895">
        <v>45608</v>
      </c>
      <c r="J15" s="876">
        <v>9532000</v>
      </c>
      <c r="K15" s="1425"/>
      <c r="M15" s="877"/>
      <c r="N15" s="877"/>
      <c r="R15" s="1019"/>
      <c r="S15" s="878"/>
      <c r="T15" s="878"/>
    </row>
    <row r="16" spans="1:247" s="847" customFormat="1">
      <c r="A16" s="1135">
        <v>11</v>
      </c>
      <c r="B16" s="521" t="s">
        <v>2031</v>
      </c>
      <c r="C16" s="689" t="s">
        <v>1389</v>
      </c>
      <c r="D16" s="1064" t="s">
        <v>1655</v>
      </c>
      <c r="E16" s="1064" t="s">
        <v>1215</v>
      </c>
      <c r="F16" s="562" t="s">
        <v>2073</v>
      </c>
      <c r="G16" s="731">
        <v>2024</v>
      </c>
      <c r="H16" s="680" t="s">
        <v>2671</v>
      </c>
      <c r="I16" s="895">
        <v>45638</v>
      </c>
      <c r="J16" s="876">
        <v>8096000</v>
      </c>
      <c r="K16" s="1425"/>
      <c r="M16" s="877"/>
      <c r="N16" s="877"/>
      <c r="R16" s="1019"/>
      <c r="S16" s="878"/>
      <c r="T16" s="878"/>
    </row>
    <row r="17" spans="1:20">
      <c r="A17" s="483"/>
      <c r="B17" s="483"/>
      <c r="C17" s="483"/>
      <c r="D17" s="483"/>
      <c r="E17" s="506" t="s">
        <v>593</v>
      </c>
      <c r="I17" s="484"/>
      <c r="J17" s="483"/>
      <c r="K17" s="639">
        <f>SUM(K6:K16)</f>
        <v>1689248974</v>
      </c>
    </row>
    <row r="18" spans="1:20">
      <c r="A18" s="483"/>
      <c r="B18" s="483"/>
      <c r="C18" s="483"/>
      <c r="D18" s="483"/>
      <c r="E18" s="483"/>
      <c r="F18" s="880"/>
      <c r="G18" s="483"/>
      <c r="H18" s="483"/>
      <c r="I18" s="506"/>
      <c r="J18" s="483"/>
      <c r="K18" s="881"/>
    </row>
    <row r="19" spans="1:20">
      <c r="A19" s="1424" t="s">
        <v>2285</v>
      </c>
      <c r="B19" s="1424"/>
      <c r="C19" s="1424"/>
      <c r="D19" s="1424"/>
      <c r="E19" s="1424"/>
      <c r="F19" s="1424"/>
      <c r="G19" s="1424"/>
      <c r="H19" s="1424"/>
      <c r="I19" s="1424"/>
      <c r="J19" s="1424"/>
      <c r="K19" s="1424"/>
    </row>
    <row r="20" spans="1:20" s="563" customFormat="1" ht="25.5">
      <c r="A20" s="553" t="s">
        <v>17</v>
      </c>
      <c r="B20" s="1029" t="s">
        <v>18</v>
      </c>
      <c r="C20" s="1029" t="s">
        <v>46</v>
      </c>
      <c r="D20" s="1029" t="s">
        <v>19</v>
      </c>
      <c r="E20" s="1029" t="s">
        <v>548</v>
      </c>
      <c r="F20" s="1029" t="s">
        <v>38</v>
      </c>
      <c r="G20" s="1029" t="s">
        <v>414</v>
      </c>
      <c r="H20" s="1029" t="s">
        <v>47</v>
      </c>
      <c r="I20" s="554" t="s">
        <v>582</v>
      </c>
      <c r="J20" s="875" t="s">
        <v>25</v>
      </c>
      <c r="K20" s="845" t="s">
        <v>45</v>
      </c>
      <c r="L20" s="1019"/>
    </row>
    <row r="21" spans="1:20" s="847" customFormat="1">
      <c r="A21" s="1135">
        <v>13</v>
      </c>
      <c r="B21" s="1103" t="s">
        <v>2032</v>
      </c>
      <c r="C21" s="1102" t="s">
        <v>2030</v>
      </c>
      <c r="D21" s="1103" t="s">
        <v>2033</v>
      </c>
      <c r="E21" s="1064" t="s">
        <v>1215</v>
      </c>
      <c r="F21" s="562" t="s">
        <v>2074</v>
      </c>
      <c r="G21" s="731">
        <v>2023</v>
      </c>
      <c r="H21" s="680" t="s">
        <v>2023</v>
      </c>
      <c r="I21" s="895">
        <v>45061</v>
      </c>
      <c r="J21" s="876">
        <v>35563000</v>
      </c>
      <c r="K21" s="1421">
        <f>SUM(J21:J29)</f>
        <v>280005000</v>
      </c>
      <c r="L21" s="877"/>
      <c r="R21" s="1019"/>
      <c r="S21" s="878"/>
      <c r="T21" s="878"/>
    </row>
    <row r="22" spans="1:20" s="847" customFormat="1">
      <c r="A22" s="1135">
        <v>14</v>
      </c>
      <c r="B22" s="1103" t="s">
        <v>2032</v>
      </c>
      <c r="C22" s="1102" t="s">
        <v>2030</v>
      </c>
      <c r="D22" s="1103" t="s">
        <v>2033</v>
      </c>
      <c r="E22" s="1064" t="s">
        <v>1215</v>
      </c>
      <c r="F22" s="562" t="s">
        <v>2074</v>
      </c>
      <c r="G22" s="731">
        <v>2023</v>
      </c>
      <c r="H22" s="680" t="s">
        <v>2024</v>
      </c>
      <c r="I22" s="895">
        <v>45122</v>
      </c>
      <c r="J22" s="876">
        <v>37026000</v>
      </c>
      <c r="K22" s="1421"/>
      <c r="L22" s="877"/>
      <c r="R22" s="1019"/>
      <c r="S22" s="878"/>
      <c r="T22" s="878"/>
    </row>
    <row r="23" spans="1:20" s="847" customFormat="1">
      <c r="A23" s="1135">
        <v>15</v>
      </c>
      <c r="B23" s="1103" t="s">
        <v>2032</v>
      </c>
      <c r="C23" s="1102" t="s">
        <v>2030</v>
      </c>
      <c r="D23" s="1103" t="s">
        <v>2033</v>
      </c>
      <c r="E23" s="1064" t="s">
        <v>1215</v>
      </c>
      <c r="F23" s="562" t="s">
        <v>2074</v>
      </c>
      <c r="G23" s="731">
        <v>2023</v>
      </c>
      <c r="H23" s="680" t="s">
        <v>2025</v>
      </c>
      <c r="I23" s="895">
        <v>45184</v>
      </c>
      <c r="J23" s="876">
        <v>38217000</v>
      </c>
      <c r="K23" s="1421"/>
      <c r="L23" s="877"/>
      <c r="R23" s="1019"/>
      <c r="S23" s="878"/>
      <c r="T23" s="878"/>
    </row>
    <row r="24" spans="1:20" s="847" customFormat="1">
      <c r="A24" s="1135">
        <v>16</v>
      </c>
      <c r="B24" s="1103" t="s">
        <v>2032</v>
      </c>
      <c r="C24" s="1102" t="s">
        <v>2030</v>
      </c>
      <c r="D24" s="1103" t="s">
        <v>2033</v>
      </c>
      <c r="E24" s="1064" t="s">
        <v>1215</v>
      </c>
      <c r="F24" s="562" t="s">
        <v>2074</v>
      </c>
      <c r="G24" s="731">
        <v>2023</v>
      </c>
      <c r="H24" s="680" t="s">
        <v>2026</v>
      </c>
      <c r="I24" s="895">
        <v>45247</v>
      </c>
      <c r="J24" s="876">
        <v>37050000</v>
      </c>
      <c r="K24" s="1421"/>
      <c r="L24" s="877"/>
      <c r="R24" s="1019"/>
      <c r="S24" s="878"/>
      <c r="T24" s="878"/>
    </row>
    <row r="25" spans="1:20" s="847" customFormat="1">
      <c r="A25" s="1135">
        <v>17</v>
      </c>
      <c r="B25" s="1103" t="s">
        <v>2032</v>
      </c>
      <c r="C25" s="1102" t="s">
        <v>2030</v>
      </c>
      <c r="D25" s="1103" t="s">
        <v>2033</v>
      </c>
      <c r="E25" s="1064" t="s">
        <v>1215</v>
      </c>
      <c r="F25" s="562" t="s">
        <v>2074</v>
      </c>
      <c r="G25" s="731">
        <v>2023</v>
      </c>
      <c r="H25" s="680" t="s">
        <v>2027</v>
      </c>
      <c r="I25" s="895">
        <v>45309</v>
      </c>
      <c r="J25" s="876">
        <v>37803000</v>
      </c>
      <c r="K25" s="1421"/>
      <c r="L25" s="877"/>
      <c r="R25" s="1019"/>
      <c r="S25" s="878"/>
      <c r="T25" s="878"/>
    </row>
    <row r="26" spans="1:20" s="847" customFormat="1">
      <c r="A26" s="1135">
        <v>18</v>
      </c>
      <c r="B26" s="1103" t="s">
        <v>2032</v>
      </c>
      <c r="C26" s="1102" t="s">
        <v>2030</v>
      </c>
      <c r="D26" s="1103" t="s">
        <v>2033</v>
      </c>
      <c r="E26" s="1064" t="s">
        <v>1215</v>
      </c>
      <c r="F26" s="562" t="s">
        <v>2074</v>
      </c>
      <c r="G26" s="731">
        <v>2024</v>
      </c>
      <c r="H26" s="680" t="s">
        <v>2028</v>
      </c>
      <c r="I26" s="895">
        <v>45370</v>
      </c>
      <c r="J26" s="876">
        <v>23806000</v>
      </c>
      <c r="K26" s="1421"/>
      <c r="L26" s="877"/>
      <c r="R26" s="1019"/>
      <c r="S26" s="878"/>
      <c r="T26" s="878"/>
    </row>
    <row r="27" spans="1:20" s="847" customFormat="1">
      <c r="A27" s="1135">
        <v>19</v>
      </c>
      <c r="B27" s="1103" t="s">
        <v>2032</v>
      </c>
      <c r="C27" s="1102" t="s">
        <v>2030</v>
      </c>
      <c r="D27" s="1103" t="s">
        <v>2033</v>
      </c>
      <c r="E27" s="1064" t="s">
        <v>1215</v>
      </c>
      <c r="F27" s="562" t="s">
        <v>2074</v>
      </c>
      <c r="G27" s="731">
        <v>2024</v>
      </c>
      <c r="H27" s="680" t="s">
        <v>2023</v>
      </c>
      <c r="I27" s="895">
        <v>45433</v>
      </c>
      <c r="J27" s="876">
        <v>23397000</v>
      </c>
      <c r="K27" s="1421"/>
      <c r="L27" s="877"/>
      <c r="R27" s="1019"/>
      <c r="S27" s="878"/>
      <c r="T27" s="878"/>
    </row>
    <row r="28" spans="1:20" s="847" customFormat="1">
      <c r="A28" s="1135">
        <v>20</v>
      </c>
      <c r="B28" s="1103" t="s">
        <v>2032</v>
      </c>
      <c r="C28" s="1102" t="s">
        <v>2030</v>
      </c>
      <c r="D28" s="1103" t="s">
        <v>2033</v>
      </c>
      <c r="E28" s="1064" t="s">
        <v>1215</v>
      </c>
      <c r="F28" s="562" t="s">
        <v>2074</v>
      </c>
      <c r="G28" s="731">
        <v>2024</v>
      </c>
      <c r="H28" s="680" t="s">
        <v>2024</v>
      </c>
      <c r="I28" s="895">
        <v>45489</v>
      </c>
      <c r="J28" s="876">
        <v>25545000</v>
      </c>
      <c r="K28" s="1421"/>
      <c r="L28" s="877"/>
      <c r="R28" s="1019"/>
      <c r="S28" s="878"/>
      <c r="T28" s="878"/>
    </row>
    <row r="29" spans="1:20" s="847" customFormat="1">
      <c r="A29" s="1135">
        <v>21</v>
      </c>
      <c r="B29" s="1103" t="s">
        <v>2032</v>
      </c>
      <c r="C29" s="1102" t="s">
        <v>2030</v>
      </c>
      <c r="D29" s="1103" t="s">
        <v>2033</v>
      </c>
      <c r="E29" s="1064" t="s">
        <v>1215</v>
      </c>
      <c r="F29" s="562" t="s">
        <v>2074</v>
      </c>
      <c r="G29" s="731">
        <v>2024</v>
      </c>
      <c r="H29" s="680" t="s">
        <v>2025</v>
      </c>
      <c r="I29" s="895">
        <v>45560</v>
      </c>
      <c r="J29" s="876">
        <v>21598000</v>
      </c>
      <c r="K29" s="1421"/>
      <c r="L29" s="877"/>
      <c r="R29" s="1019"/>
      <c r="S29" s="878"/>
      <c r="T29" s="878"/>
    </row>
    <row r="30" spans="1:20" s="847" customFormat="1">
      <c r="A30" s="1135">
        <v>22</v>
      </c>
      <c r="B30" s="1103" t="s">
        <v>2035</v>
      </c>
      <c r="C30" s="1102" t="s">
        <v>2034</v>
      </c>
      <c r="D30" s="1103" t="s">
        <v>2674</v>
      </c>
      <c r="E30" s="1064" t="s">
        <v>1215</v>
      </c>
      <c r="F30" s="562" t="s">
        <v>2673</v>
      </c>
      <c r="G30" s="731">
        <v>2024</v>
      </c>
      <c r="H30" s="680" t="s">
        <v>2672</v>
      </c>
      <c r="I30" s="895"/>
      <c r="J30" s="876">
        <v>895996</v>
      </c>
      <c r="K30" s="876">
        <f>+J30</f>
        <v>895996</v>
      </c>
      <c r="L30" s="877"/>
      <c r="R30" s="1019"/>
      <c r="S30" s="878"/>
      <c r="T30" s="878"/>
    </row>
    <row r="31" spans="1:20">
      <c r="A31" s="483"/>
      <c r="B31" s="483"/>
      <c r="C31" s="483"/>
      <c r="D31" s="483"/>
      <c r="E31" s="506" t="s">
        <v>2286</v>
      </c>
      <c r="I31" s="484"/>
      <c r="J31" s="483"/>
      <c r="K31" s="639">
        <f>SUM(K21:K30)</f>
        <v>280900996</v>
      </c>
    </row>
    <row r="32" spans="1:20">
      <c r="A32" s="483"/>
      <c r="B32" s="483"/>
      <c r="C32" s="483"/>
      <c r="D32" s="483"/>
      <c r="E32" s="483"/>
      <c r="F32" s="483"/>
      <c r="G32" s="483"/>
      <c r="H32" s="483"/>
      <c r="I32" s="483"/>
      <c r="J32" s="483"/>
      <c r="K32" s="483"/>
    </row>
    <row r="33" spans="1:14" ht="13.5" thickBot="1">
      <c r="A33" s="483"/>
      <c r="B33" s="483"/>
      <c r="C33" s="483"/>
      <c r="D33" s="483"/>
      <c r="E33" s="506" t="s">
        <v>2301</v>
      </c>
      <c r="F33" s="483"/>
      <c r="G33" s="483"/>
      <c r="H33" s="483"/>
      <c r="I33" s="483"/>
      <c r="J33" s="483"/>
      <c r="K33" s="1126">
        <f>+K17+K31</f>
        <v>1970149970</v>
      </c>
      <c r="L33" s="484"/>
    </row>
    <row r="34" spans="1:14" ht="13.5" thickTop="1">
      <c r="A34" s="483"/>
      <c r="B34" s="483"/>
      <c r="C34" s="483"/>
      <c r="D34" s="483"/>
      <c r="E34" s="506"/>
      <c r="F34" s="483"/>
      <c r="G34" s="483"/>
      <c r="H34" s="483"/>
      <c r="I34" s="483"/>
      <c r="J34" s="483"/>
      <c r="K34" s="532"/>
      <c r="L34" s="484"/>
    </row>
    <row r="35" spans="1:14">
      <c r="A35" s="483"/>
      <c r="B35" s="483"/>
      <c r="C35" s="483"/>
      <c r="D35" s="483"/>
      <c r="E35" s="483"/>
      <c r="F35" s="483"/>
      <c r="G35" s="483"/>
      <c r="H35" s="483"/>
      <c r="I35" s="483"/>
      <c r="J35" s="483"/>
      <c r="K35" s="1127"/>
      <c r="L35" s="1128"/>
    </row>
    <row r="36" spans="1:14">
      <c r="A36" s="483"/>
      <c r="B36" s="483"/>
      <c r="C36" s="483"/>
      <c r="D36" s="483"/>
      <c r="E36" s="483"/>
      <c r="F36" s="483"/>
      <c r="G36" s="483"/>
      <c r="H36" s="483"/>
      <c r="I36" s="483"/>
      <c r="J36" s="483"/>
      <c r="K36" s="483"/>
    </row>
    <row r="37" spans="1:14">
      <c r="A37" s="483"/>
      <c r="B37" s="483"/>
      <c r="C37" s="483"/>
      <c r="D37" s="483"/>
      <c r="E37" s="483"/>
      <c r="F37" s="483"/>
      <c r="G37" s="483"/>
      <c r="H37" s="483"/>
      <c r="I37" s="483"/>
      <c r="J37" s="483"/>
      <c r="K37" s="483"/>
    </row>
    <row r="38" spans="1:14">
      <c r="A38" s="483"/>
      <c r="B38" s="483"/>
      <c r="C38" s="483"/>
      <c r="D38" s="483"/>
      <c r="E38" s="483"/>
      <c r="F38" s="483"/>
      <c r="G38" s="483"/>
      <c r="H38" s="483"/>
      <c r="I38" s="483"/>
      <c r="J38" s="483"/>
      <c r="K38" s="483"/>
    </row>
    <row r="39" spans="1:14">
      <c r="A39" s="483"/>
      <c r="B39" s="483"/>
      <c r="C39" s="483"/>
      <c r="D39" s="483"/>
      <c r="E39" s="483"/>
      <c r="F39" s="483"/>
      <c r="G39" s="483"/>
      <c r="H39" s="483"/>
      <c r="I39" s="483"/>
      <c r="J39" s="483"/>
      <c r="K39" s="483"/>
    </row>
    <row r="40" spans="1:14" s="850" customFormat="1">
      <c r="A40" s="668"/>
      <c r="B40" s="668"/>
      <c r="C40" s="503"/>
      <c r="D40" s="882"/>
      <c r="E40" s="883"/>
      <c r="G40" s="668"/>
      <c r="H40" s="668"/>
      <c r="I40" s="506"/>
      <c r="J40" s="668"/>
      <c r="K40" s="884"/>
      <c r="L40" s="885"/>
      <c r="M40" s="886"/>
      <c r="N40" s="885"/>
    </row>
    <row r="41" spans="1:14" s="967" customFormat="1">
      <c r="A41" s="673"/>
      <c r="B41" s="511" t="s">
        <v>2036</v>
      </c>
      <c r="D41" s="1009"/>
      <c r="E41" s="510" t="s">
        <v>2037</v>
      </c>
      <c r="F41" s="511"/>
      <c r="G41" s="1032"/>
      <c r="I41" s="533" t="s">
        <v>2038</v>
      </c>
      <c r="J41" s="673"/>
      <c r="K41" s="1104"/>
      <c r="L41" s="1105"/>
      <c r="M41" s="1106"/>
      <c r="N41" s="1105"/>
    </row>
    <row r="42" spans="1:14" s="850" customFormat="1">
      <c r="A42" s="668"/>
      <c r="B42" s="517" t="s">
        <v>13</v>
      </c>
      <c r="D42" s="484"/>
      <c r="E42" s="976" t="s">
        <v>15</v>
      </c>
      <c r="F42" s="483"/>
      <c r="G42" s="717"/>
      <c r="I42" s="525" t="s">
        <v>14</v>
      </c>
      <c r="J42" s="668"/>
      <c r="K42" s="884"/>
      <c r="L42" s="885"/>
      <c r="M42" s="886"/>
      <c r="N42" s="885"/>
    </row>
    <row r="43" spans="1:14" s="850" customFormat="1">
      <c r="A43" s="668"/>
      <c r="B43" s="640" t="s">
        <v>943</v>
      </c>
      <c r="D43" s="977"/>
      <c r="E43" s="978" t="s">
        <v>948</v>
      </c>
      <c r="F43" s="640"/>
      <c r="G43" s="717"/>
      <c r="I43" s="535" t="s">
        <v>946</v>
      </c>
      <c r="J43" s="668"/>
      <c r="K43" s="887"/>
      <c r="L43" s="885"/>
      <c r="M43" s="886"/>
      <c r="N43" s="885"/>
    </row>
    <row r="44" spans="1:14" s="850" customFormat="1">
      <c r="A44" s="517"/>
      <c r="B44" s="517"/>
      <c r="C44" s="483"/>
      <c r="D44" s="483"/>
      <c r="E44" s="484" t="s">
        <v>947</v>
      </c>
      <c r="F44" s="518"/>
      <c r="G44" s="717"/>
      <c r="I44" s="641" t="s">
        <v>945</v>
      </c>
      <c r="J44" s="668"/>
      <c r="K44" s="888"/>
      <c r="L44" s="885"/>
      <c r="M44" s="886"/>
      <c r="N44" s="885"/>
    </row>
    <row r="45" spans="1:14">
      <c r="A45" s="517"/>
      <c r="B45" s="503"/>
      <c r="D45" s="889"/>
      <c r="E45" s="890"/>
      <c r="F45" s="850"/>
      <c r="G45" s="483"/>
      <c r="H45" s="483"/>
      <c r="I45" s="483"/>
      <c r="J45" s="673"/>
      <c r="K45" s="668"/>
      <c r="L45" s="874" t="s">
        <v>550</v>
      </c>
    </row>
    <row r="46" spans="1:14">
      <c r="A46" s="517"/>
      <c r="B46" s="516"/>
      <c r="C46" s="483"/>
      <c r="D46" s="506"/>
      <c r="E46" s="506"/>
      <c r="F46" s="506"/>
      <c r="G46" s="506"/>
      <c r="H46" s="506"/>
      <c r="I46" s="506"/>
      <c r="J46" s="506"/>
      <c r="K46" s="506"/>
    </row>
    <row r="47" spans="1:14">
      <c r="A47" s="517"/>
      <c r="B47" s="506"/>
      <c r="C47" s="483"/>
      <c r="D47" s="483"/>
      <c r="E47" s="506"/>
      <c r="F47" s="506"/>
      <c r="G47" s="506"/>
      <c r="H47" s="506"/>
      <c r="I47" s="506"/>
      <c r="J47" s="506"/>
      <c r="K47" s="506"/>
    </row>
    <row r="48" spans="1:14">
      <c r="A48" s="517"/>
      <c r="B48" s="517"/>
      <c r="C48" s="518"/>
      <c r="D48" s="506"/>
      <c r="E48" s="503"/>
      <c r="F48" s="506"/>
      <c r="G48" s="483"/>
      <c r="H48" s="483"/>
      <c r="I48" s="519"/>
      <c r="J48" s="506"/>
      <c r="K48" s="891"/>
    </row>
    <row r="49" spans="1:11">
      <c r="A49" s="567"/>
      <c r="B49" s="517"/>
      <c r="C49" s="517"/>
      <c r="D49" s="517"/>
      <c r="E49" s="517"/>
      <c r="F49" s="483"/>
      <c r="G49" s="517"/>
      <c r="H49" s="517"/>
      <c r="I49" s="519"/>
      <c r="J49" s="519"/>
      <c r="K49" s="888"/>
    </row>
    <row r="50" spans="1:11">
      <c r="A50" s="567"/>
      <c r="B50" s="483"/>
      <c r="C50" s="483"/>
      <c r="D50" s="483"/>
      <c r="E50" s="583"/>
      <c r="F50" s="483"/>
      <c r="G50" s="483"/>
      <c r="H50" s="483"/>
      <c r="I50" s="892"/>
      <c r="J50" s="483"/>
      <c r="K50" s="888"/>
    </row>
    <row r="53" spans="1:11">
      <c r="A53" s="484"/>
      <c r="E53" s="484"/>
      <c r="I53" s="484"/>
      <c r="K53" s="484"/>
    </row>
  </sheetData>
  <mergeCells count="6">
    <mergeCell ref="K21:K29"/>
    <mergeCell ref="A1:K1"/>
    <mergeCell ref="A2:K2"/>
    <mergeCell ref="A4:K4"/>
    <mergeCell ref="A19:K19"/>
    <mergeCell ref="K6:K16"/>
  </mergeCells>
  <phoneticPr fontId="0" type="noConversion"/>
  <conditionalFormatting sqref="D6:E16 E21:E30">
    <cfRule type="expression" dxfId="4" priority="36">
      <formula>IF(MID($C6,1,5)="Total",TRUE,FALSE)</formula>
    </cfRule>
  </conditionalFormatting>
  <printOptions horizontalCentered="1"/>
  <pageMargins left="0.6" right="0" top="0.59055118110236227" bottom="0.74803149606299213" header="0.31496062992125984" footer="0.31496062992125984"/>
  <pageSetup paperSize="9" scale="61" orientation="landscape" r:id="rId1"/>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92D050"/>
  </sheetPr>
  <dimension ref="A2:L63"/>
  <sheetViews>
    <sheetView showGridLines="0" zoomScaleNormal="100" zoomScaleSheetLayoutView="96" workbookViewId="0">
      <pane ySplit="7" topLeftCell="A35" activePane="bottomLeft" state="frozen"/>
      <selection pane="bottomLeft" activeCell="H51" sqref="H51"/>
    </sheetView>
  </sheetViews>
  <sheetFormatPr baseColWidth="10" defaultColWidth="45.42578125" defaultRowHeight="12.75"/>
  <cols>
    <col min="1" max="1" width="5" style="565" customWidth="1"/>
    <col min="2" max="2" width="40.28515625" style="850" customWidth="1"/>
    <col min="3" max="3" width="13.28515625" style="869" customWidth="1"/>
    <col min="4" max="4" width="27.7109375" style="484" customWidth="1"/>
    <col min="5" max="5" width="14" style="484" customWidth="1"/>
    <col min="6" max="6" width="44.5703125" style="484" bestFit="1" customWidth="1"/>
    <col min="7" max="7" width="13" style="484" customWidth="1"/>
    <col min="8" max="8" width="14.28515625" style="484" customWidth="1"/>
    <col min="9" max="10" width="10.42578125" style="484" customWidth="1"/>
    <col min="11" max="11" width="9.5703125" style="484" customWidth="1"/>
    <col min="12" max="12" width="13.28515625" style="484" customWidth="1"/>
    <col min="13" max="16384" width="45.42578125" style="484"/>
  </cols>
  <sheetData>
    <row r="2" spans="1:8">
      <c r="A2" s="1278" t="str">
        <f>+'[4]DISPONIBLE Bo'!A1:F1</f>
        <v>LA NOTA COLOMBIA SAS</v>
      </c>
      <c r="B2" s="1278"/>
      <c r="C2" s="1278"/>
      <c r="D2" s="1278"/>
      <c r="E2" s="1278"/>
      <c r="F2" s="1278"/>
      <c r="G2" s="1278"/>
    </row>
    <row r="3" spans="1:8">
      <c r="A3" s="1278" t="str">
        <f>+'[4]DISPONIBLE Bo'!A2:F2</f>
        <v>NIT 901233167-1</v>
      </c>
      <c r="B3" s="1278"/>
      <c r="C3" s="1278"/>
      <c r="D3" s="1278"/>
      <c r="E3" s="1278"/>
      <c r="F3" s="1278"/>
      <c r="G3" s="1278"/>
    </row>
    <row r="4" spans="1:8">
      <c r="A4" s="858"/>
      <c r="B4" s="858"/>
      <c r="C4" s="858"/>
      <c r="D4" s="1100"/>
      <c r="E4" s="1100"/>
      <c r="F4" s="1100"/>
      <c r="H4" s="1007" t="str">
        <f>+'INVENTARIO Bo'!C5</f>
        <v>AL 15 Octubre del 2024</v>
      </c>
    </row>
    <row r="5" spans="1:8">
      <c r="A5" s="1430" t="s">
        <v>2302</v>
      </c>
      <c r="B5" s="1431"/>
      <c r="C5" s="1431"/>
      <c r="D5" s="1431"/>
      <c r="E5" s="1431"/>
      <c r="F5" s="1431"/>
      <c r="G5" s="1431"/>
      <c r="H5" s="1431"/>
    </row>
    <row r="6" spans="1:8">
      <c r="A6" s="859"/>
      <c r="B6" s="859"/>
      <c r="C6" s="859"/>
      <c r="D6" s="859"/>
      <c r="E6" s="859"/>
      <c r="F6" s="859"/>
      <c r="G6" s="859"/>
    </row>
    <row r="7" spans="1:8" ht="25.5">
      <c r="A7" s="554" t="s">
        <v>554</v>
      </c>
      <c r="B7" s="554" t="s">
        <v>572</v>
      </c>
      <c r="C7" s="554" t="s">
        <v>569</v>
      </c>
      <c r="D7" s="1029" t="s">
        <v>578</v>
      </c>
      <c r="E7" s="1029" t="s">
        <v>548</v>
      </c>
      <c r="F7" s="1029" t="s">
        <v>567</v>
      </c>
      <c r="G7" s="554" t="s">
        <v>43</v>
      </c>
      <c r="H7" s="554" t="s">
        <v>584</v>
      </c>
    </row>
    <row r="8" spans="1:8" ht="12.75" customHeight="1">
      <c r="A8" s="1432">
        <v>1</v>
      </c>
      <c r="B8" s="1434"/>
      <c r="C8" s="1428"/>
      <c r="D8" s="1428"/>
      <c r="E8" s="1426"/>
      <c r="F8" s="521" t="s">
        <v>1786</v>
      </c>
      <c r="G8" s="860">
        <v>62300</v>
      </c>
      <c r="H8" s="1426">
        <f>SUM(G8:G10)</f>
        <v>243350</v>
      </c>
    </row>
    <row r="9" spans="1:8" ht="12.75" customHeight="1">
      <c r="A9" s="1432"/>
      <c r="B9" s="1434"/>
      <c r="C9" s="1428"/>
      <c r="D9" s="1428"/>
      <c r="E9" s="1426"/>
      <c r="F9" s="521" t="s">
        <v>2764</v>
      </c>
      <c r="G9" s="860">
        <v>120700</v>
      </c>
      <c r="H9" s="1426"/>
    </row>
    <row r="10" spans="1:8" ht="12.75" customHeight="1">
      <c r="A10" s="1433">
        <v>5</v>
      </c>
      <c r="B10" s="1435" t="s">
        <v>1302</v>
      </c>
      <c r="C10" s="1429" t="s">
        <v>1303</v>
      </c>
      <c r="D10" s="1429" t="s">
        <v>1304</v>
      </c>
      <c r="E10" s="1427" t="s">
        <v>1283</v>
      </c>
      <c r="F10" s="521" t="s">
        <v>2765</v>
      </c>
      <c r="G10" s="860">
        <v>60350</v>
      </c>
      <c r="H10" s="1427"/>
    </row>
    <row r="11" spans="1:8" ht="12.75" customHeight="1">
      <c r="A11" s="1432">
        <v>2</v>
      </c>
      <c r="B11" s="1434" t="s">
        <v>1293</v>
      </c>
      <c r="C11" s="1428" t="s">
        <v>1294</v>
      </c>
      <c r="D11" s="1428" t="s">
        <v>1295</v>
      </c>
      <c r="E11" s="1426" t="s">
        <v>996</v>
      </c>
      <c r="F11" s="521" t="s">
        <v>1311</v>
      </c>
      <c r="G11" s="860">
        <v>540000</v>
      </c>
      <c r="H11" s="1426">
        <f>SUM(G11:G16)</f>
        <v>11921150</v>
      </c>
    </row>
    <row r="12" spans="1:8" ht="12.75" customHeight="1">
      <c r="A12" s="1432">
        <v>11</v>
      </c>
      <c r="B12" s="1434" t="s">
        <v>1293</v>
      </c>
      <c r="C12" s="1428" t="s">
        <v>1294</v>
      </c>
      <c r="D12" s="1428" t="s">
        <v>1295</v>
      </c>
      <c r="E12" s="1426" t="s">
        <v>996</v>
      </c>
      <c r="F12" s="521" t="s">
        <v>1315</v>
      </c>
      <c r="G12" s="860">
        <v>540000</v>
      </c>
      <c r="H12" s="1426"/>
    </row>
    <row r="13" spans="1:8" ht="12.75" customHeight="1">
      <c r="A13" s="1432">
        <v>12</v>
      </c>
      <c r="B13" s="1434" t="s">
        <v>1293</v>
      </c>
      <c r="C13" s="1428" t="s">
        <v>1294</v>
      </c>
      <c r="D13" s="1428" t="s">
        <v>1295</v>
      </c>
      <c r="E13" s="1426" t="s">
        <v>996</v>
      </c>
      <c r="F13" s="521" t="s">
        <v>2766</v>
      </c>
      <c r="G13" s="860">
        <v>1389700</v>
      </c>
      <c r="H13" s="1426"/>
    </row>
    <row r="14" spans="1:8" ht="12.75" customHeight="1">
      <c r="A14" s="1432"/>
      <c r="B14" s="1434"/>
      <c r="C14" s="1428"/>
      <c r="D14" s="1428"/>
      <c r="E14" s="1426"/>
      <c r="F14" s="521" t="s">
        <v>2767</v>
      </c>
      <c r="G14" s="860">
        <v>2813800</v>
      </c>
      <c r="H14" s="1426"/>
    </row>
    <row r="15" spans="1:8" ht="12.75" customHeight="1">
      <c r="A15" s="1432"/>
      <c r="B15" s="1434"/>
      <c r="C15" s="1428"/>
      <c r="D15" s="1428"/>
      <c r="E15" s="1426"/>
      <c r="F15" s="521" t="s">
        <v>2768</v>
      </c>
      <c r="G15" s="860">
        <v>4425100</v>
      </c>
      <c r="H15" s="1426"/>
    </row>
    <row r="16" spans="1:8" ht="12.75" customHeight="1">
      <c r="A16" s="1433">
        <v>13</v>
      </c>
      <c r="B16" s="1435" t="s">
        <v>1293</v>
      </c>
      <c r="C16" s="1429" t="s">
        <v>1294</v>
      </c>
      <c r="D16" s="1429" t="s">
        <v>1295</v>
      </c>
      <c r="E16" s="1427" t="s">
        <v>996</v>
      </c>
      <c r="F16" s="521" t="s">
        <v>1786</v>
      </c>
      <c r="G16" s="860">
        <v>2212550</v>
      </c>
      <c r="H16" s="1427"/>
    </row>
    <row r="17" spans="1:8" ht="12.75" customHeight="1">
      <c r="A17" s="1432">
        <v>3</v>
      </c>
      <c r="B17" s="1434" t="s">
        <v>1296</v>
      </c>
      <c r="C17" s="1428" t="s">
        <v>1297</v>
      </c>
      <c r="D17" s="1428" t="s">
        <v>1298</v>
      </c>
      <c r="E17" s="1426" t="s">
        <v>1283</v>
      </c>
      <c r="F17" s="521" t="s">
        <v>1784</v>
      </c>
      <c r="G17" s="860">
        <v>240000</v>
      </c>
      <c r="H17" s="1426">
        <f>SUM(G17:G20)</f>
        <v>2616900</v>
      </c>
    </row>
    <row r="18" spans="1:8" ht="12.75" customHeight="1">
      <c r="A18" s="1432"/>
      <c r="B18" s="1434"/>
      <c r="C18" s="1428"/>
      <c r="D18" s="1428"/>
      <c r="E18" s="1426"/>
      <c r="F18" s="521" t="s">
        <v>2769</v>
      </c>
      <c r="G18" s="860">
        <v>872100</v>
      </c>
      <c r="H18" s="1426"/>
    </row>
    <row r="19" spans="1:8">
      <c r="A19" s="1432"/>
      <c r="B19" s="1434"/>
      <c r="C19" s="1428"/>
      <c r="D19" s="1428"/>
      <c r="E19" s="1426"/>
      <c r="F19" s="521" t="s">
        <v>2770</v>
      </c>
      <c r="G19" s="860">
        <v>1003200</v>
      </c>
      <c r="H19" s="1426"/>
    </row>
    <row r="20" spans="1:8">
      <c r="A20" s="1433">
        <v>19</v>
      </c>
      <c r="B20" s="1435" t="s">
        <v>1296</v>
      </c>
      <c r="C20" s="1429" t="s">
        <v>1297</v>
      </c>
      <c r="D20" s="1429" t="s">
        <v>1298</v>
      </c>
      <c r="E20" s="1427" t="s">
        <v>1283</v>
      </c>
      <c r="F20" s="521" t="s">
        <v>2771</v>
      </c>
      <c r="G20" s="860">
        <v>501600</v>
      </c>
      <c r="H20" s="1427"/>
    </row>
    <row r="21" spans="1:8">
      <c r="A21" s="1432">
        <v>4</v>
      </c>
      <c r="B21" s="1434" t="s">
        <v>1299</v>
      </c>
      <c r="C21" s="1428" t="s">
        <v>1300</v>
      </c>
      <c r="D21" s="1428" t="s">
        <v>2069</v>
      </c>
      <c r="E21" s="1426" t="s">
        <v>1301</v>
      </c>
      <c r="F21" s="521" t="s">
        <v>1783</v>
      </c>
      <c r="G21" s="860">
        <v>53400</v>
      </c>
      <c r="H21" s="1426">
        <f>SUM(G21:G24)</f>
        <v>508450</v>
      </c>
    </row>
    <row r="22" spans="1:8">
      <c r="A22" s="1432"/>
      <c r="B22" s="1434"/>
      <c r="C22" s="1428"/>
      <c r="D22" s="1428"/>
      <c r="E22" s="1426"/>
      <c r="F22" s="521" t="s">
        <v>1786</v>
      </c>
      <c r="G22" s="860">
        <v>167800</v>
      </c>
      <c r="H22" s="1426"/>
    </row>
    <row r="23" spans="1:8">
      <c r="A23" s="1432"/>
      <c r="B23" s="1434"/>
      <c r="C23" s="1428"/>
      <c r="D23" s="1428"/>
      <c r="E23" s="1426"/>
      <c r="F23" s="521" t="s">
        <v>2764</v>
      </c>
      <c r="G23" s="860">
        <v>191500</v>
      </c>
      <c r="H23" s="1426"/>
    </row>
    <row r="24" spans="1:8">
      <c r="A24" s="1433">
        <v>23</v>
      </c>
      <c r="B24" s="1435" t="s">
        <v>1299</v>
      </c>
      <c r="C24" s="1429" t="s">
        <v>1300</v>
      </c>
      <c r="D24" s="1429" t="s">
        <v>2069</v>
      </c>
      <c r="E24" s="1427" t="s">
        <v>1301</v>
      </c>
      <c r="F24" s="521" t="s">
        <v>2765</v>
      </c>
      <c r="G24" s="860">
        <v>95750</v>
      </c>
      <c r="H24" s="1427"/>
    </row>
    <row r="25" spans="1:8" ht="12.75" customHeight="1">
      <c r="A25" s="1432">
        <v>5</v>
      </c>
      <c r="B25" s="1434" t="s">
        <v>1284</v>
      </c>
      <c r="C25" s="1428" t="s">
        <v>1285</v>
      </c>
      <c r="D25" s="1428" t="s">
        <v>1286</v>
      </c>
      <c r="E25" s="1426" t="s">
        <v>1283</v>
      </c>
      <c r="F25" s="521" t="s">
        <v>1782</v>
      </c>
      <c r="G25" s="860">
        <v>540000</v>
      </c>
      <c r="H25" s="1426">
        <f>SUM(G25:G30)</f>
        <v>5051800</v>
      </c>
    </row>
    <row r="26" spans="1:8" ht="12.75" customHeight="1">
      <c r="A26" s="1432">
        <v>29</v>
      </c>
      <c r="B26" s="1434" t="s">
        <v>1284</v>
      </c>
      <c r="C26" s="1428" t="s">
        <v>1285</v>
      </c>
      <c r="D26" s="1428" t="s">
        <v>1286</v>
      </c>
      <c r="E26" s="1426" t="s">
        <v>1283</v>
      </c>
      <c r="F26" s="521" t="s">
        <v>1312</v>
      </c>
      <c r="G26" s="860">
        <v>540000</v>
      </c>
      <c r="H26" s="1426"/>
    </row>
    <row r="27" spans="1:8">
      <c r="A27" s="1432">
        <v>30</v>
      </c>
      <c r="B27" s="1434" t="s">
        <v>1284</v>
      </c>
      <c r="C27" s="1428" t="s">
        <v>1285</v>
      </c>
      <c r="D27" s="1428" t="s">
        <v>1286</v>
      </c>
      <c r="E27" s="1426" t="s">
        <v>1283</v>
      </c>
      <c r="F27" s="521" t="s">
        <v>1783</v>
      </c>
      <c r="G27" s="860">
        <v>590100</v>
      </c>
      <c r="H27" s="1426"/>
    </row>
    <row r="28" spans="1:8">
      <c r="A28" s="1432"/>
      <c r="B28" s="1434"/>
      <c r="C28" s="1428"/>
      <c r="D28" s="1428"/>
      <c r="E28" s="1426"/>
      <c r="F28" s="521" t="s">
        <v>1786</v>
      </c>
      <c r="G28" s="860">
        <v>976600</v>
      </c>
      <c r="H28" s="1426"/>
    </row>
    <row r="29" spans="1:8">
      <c r="A29" s="1432"/>
      <c r="B29" s="1434"/>
      <c r="C29" s="1428"/>
      <c r="D29" s="1428"/>
      <c r="E29" s="1426"/>
      <c r="F29" s="521" t="s">
        <v>2772</v>
      </c>
      <c r="G29" s="860">
        <v>1603400</v>
      </c>
      <c r="H29" s="1426"/>
    </row>
    <row r="30" spans="1:8">
      <c r="A30" s="1433">
        <v>31</v>
      </c>
      <c r="B30" s="1435" t="s">
        <v>1284</v>
      </c>
      <c r="C30" s="1429" t="s">
        <v>1285</v>
      </c>
      <c r="D30" s="1429" t="s">
        <v>1286</v>
      </c>
      <c r="E30" s="1427" t="s">
        <v>1283</v>
      </c>
      <c r="F30" s="521" t="s">
        <v>2773</v>
      </c>
      <c r="G30" s="860">
        <v>801700</v>
      </c>
      <c r="H30" s="1427"/>
    </row>
    <row r="31" spans="1:8" ht="12.75" customHeight="1">
      <c r="A31" s="1432">
        <v>6</v>
      </c>
      <c r="B31" s="1434" t="s">
        <v>1280</v>
      </c>
      <c r="C31" s="1428" t="s">
        <v>1281</v>
      </c>
      <c r="D31" s="1428" t="s">
        <v>1282</v>
      </c>
      <c r="E31" s="1426" t="s">
        <v>1283</v>
      </c>
      <c r="F31" s="521" t="s">
        <v>1783</v>
      </c>
      <c r="G31" s="860">
        <v>746200</v>
      </c>
      <c r="H31" s="1426">
        <f>SUM(G31:G34)</f>
        <v>5853500</v>
      </c>
    </row>
    <row r="32" spans="1:8" ht="12.75" customHeight="1">
      <c r="A32" s="1432"/>
      <c r="B32" s="1434"/>
      <c r="C32" s="1428"/>
      <c r="D32" s="1428"/>
      <c r="E32" s="1426"/>
      <c r="F32" s="521" t="s">
        <v>1786</v>
      </c>
      <c r="G32" s="860">
        <v>1429900</v>
      </c>
      <c r="H32" s="1426"/>
    </row>
    <row r="33" spans="1:12" ht="12.75" customHeight="1">
      <c r="A33" s="1432"/>
      <c r="B33" s="1434"/>
      <c r="C33" s="1428"/>
      <c r="D33" s="1428"/>
      <c r="E33" s="1426"/>
      <c r="F33" s="521" t="s">
        <v>2774</v>
      </c>
      <c r="G33" s="860">
        <v>2451600</v>
      </c>
      <c r="H33" s="1426"/>
    </row>
    <row r="34" spans="1:12" ht="12.75" customHeight="1">
      <c r="A34" s="1433">
        <v>37</v>
      </c>
      <c r="B34" s="1435" t="s">
        <v>1280</v>
      </c>
      <c r="C34" s="1429" t="s">
        <v>1281</v>
      </c>
      <c r="D34" s="1429" t="s">
        <v>1282</v>
      </c>
      <c r="E34" s="1427" t="s">
        <v>1283</v>
      </c>
      <c r="F34" s="521" t="s">
        <v>2765</v>
      </c>
      <c r="G34" s="860">
        <v>1225800</v>
      </c>
      <c r="H34" s="1427"/>
      <c r="I34" s="1017"/>
    </row>
    <row r="35" spans="1:12" ht="12.75" customHeight="1">
      <c r="A35" s="1432">
        <v>7</v>
      </c>
      <c r="B35" s="1434" t="s">
        <v>1290</v>
      </c>
      <c r="C35" s="1428" t="s">
        <v>1291</v>
      </c>
      <c r="D35" s="1428" t="s">
        <v>1292</v>
      </c>
      <c r="E35" s="1426" t="s">
        <v>1283</v>
      </c>
      <c r="F35" s="521" t="s">
        <v>1310</v>
      </c>
      <c r="G35" s="860">
        <v>329000</v>
      </c>
      <c r="H35" s="1426">
        <f>SUM(G35:G40)</f>
        <v>6879350</v>
      </c>
      <c r="I35" s="1017"/>
    </row>
    <row r="36" spans="1:12" ht="12.75" customHeight="1">
      <c r="A36" s="1432">
        <v>43</v>
      </c>
      <c r="B36" s="1434" t="s">
        <v>1290</v>
      </c>
      <c r="C36" s="1428" t="s">
        <v>1291</v>
      </c>
      <c r="D36" s="1428" t="s">
        <v>1292</v>
      </c>
      <c r="E36" s="1426" t="s">
        <v>1283</v>
      </c>
      <c r="F36" s="521" t="s">
        <v>1314</v>
      </c>
      <c r="G36" s="860">
        <v>329000</v>
      </c>
      <c r="H36" s="1426"/>
      <c r="I36" s="1017"/>
      <c r="J36" s="1017"/>
      <c r="L36" s="1017"/>
    </row>
    <row r="37" spans="1:12" ht="12.75" customHeight="1">
      <c r="A37" s="1432">
        <v>44</v>
      </c>
      <c r="B37" s="1434" t="s">
        <v>1290</v>
      </c>
      <c r="C37" s="1428" t="s">
        <v>1291</v>
      </c>
      <c r="D37" s="1428" t="s">
        <v>1292</v>
      </c>
      <c r="E37" s="1426" t="s">
        <v>1283</v>
      </c>
      <c r="F37" s="521" t="s">
        <v>1785</v>
      </c>
      <c r="G37" s="860">
        <v>823100</v>
      </c>
      <c r="H37" s="1426"/>
      <c r="I37" s="1017"/>
      <c r="K37" s="1017"/>
    </row>
    <row r="38" spans="1:12" ht="12.75" customHeight="1">
      <c r="A38" s="1432"/>
      <c r="B38" s="1434"/>
      <c r="C38" s="1428"/>
      <c r="D38" s="1428"/>
      <c r="E38" s="1426"/>
      <c r="F38" s="521" t="s">
        <v>2775</v>
      </c>
      <c r="G38" s="860">
        <v>1586000</v>
      </c>
      <c r="H38" s="1426"/>
      <c r="I38" s="1017"/>
      <c r="K38" s="1017"/>
    </row>
    <row r="39" spans="1:12">
      <c r="A39" s="1432"/>
      <c r="B39" s="1434"/>
      <c r="C39" s="1428"/>
      <c r="D39" s="1428"/>
      <c r="E39" s="1426"/>
      <c r="F39" s="521" t="s">
        <v>2776</v>
      </c>
      <c r="G39" s="860">
        <v>2541500</v>
      </c>
      <c r="H39" s="1426"/>
    </row>
    <row r="40" spans="1:12">
      <c r="A40" s="1433">
        <v>45</v>
      </c>
      <c r="B40" s="1435" t="s">
        <v>1290</v>
      </c>
      <c r="C40" s="1429" t="s">
        <v>1291</v>
      </c>
      <c r="D40" s="1429" t="s">
        <v>1292</v>
      </c>
      <c r="E40" s="1427" t="s">
        <v>1283</v>
      </c>
      <c r="F40" s="521" t="s">
        <v>2777</v>
      </c>
      <c r="G40" s="860">
        <v>1270750</v>
      </c>
      <c r="H40" s="1427"/>
    </row>
    <row r="41" spans="1:12">
      <c r="A41" s="1432">
        <v>8</v>
      </c>
      <c r="B41" s="1434" t="s">
        <v>1305</v>
      </c>
      <c r="C41" s="1428" t="s">
        <v>1306</v>
      </c>
      <c r="D41" s="1428" t="s">
        <v>1307</v>
      </c>
      <c r="E41" s="1426" t="s">
        <v>1308</v>
      </c>
      <c r="F41" s="521" t="s">
        <v>1784</v>
      </c>
      <c r="G41" s="860">
        <v>255900</v>
      </c>
      <c r="H41" s="1426">
        <f>SUM(G41:G44)</f>
        <v>3686250</v>
      </c>
    </row>
    <row r="42" spans="1:12">
      <c r="A42" s="1432"/>
      <c r="B42" s="1434"/>
      <c r="C42" s="1428"/>
      <c r="D42" s="1428"/>
      <c r="E42" s="1426"/>
      <c r="F42" s="521" t="s">
        <v>2769</v>
      </c>
      <c r="G42" s="860">
        <v>1261500</v>
      </c>
      <c r="H42" s="1426"/>
    </row>
    <row r="43" spans="1:12">
      <c r="A43" s="1432"/>
      <c r="B43" s="1434"/>
      <c r="C43" s="1428"/>
      <c r="D43" s="1428"/>
      <c r="E43" s="1426"/>
      <c r="F43" s="521" t="s">
        <v>2778</v>
      </c>
      <c r="G43" s="860">
        <v>1445900</v>
      </c>
      <c r="H43" s="1426"/>
    </row>
    <row r="44" spans="1:12">
      <c r="A44" s="1433">
        <v>49</v>
      </c>
      <c r="B44" s="1435" t="s">
        <v>1305</v>
      </c>
      <c r="C44" s="1429" t="s">
        <v>1306</v>
      </c>
      <c r="D44" s="1429" t="s">
        <v>1307</v>
      </c>
      <c r="E44" s="1427" t="s">
        <v>1308</v>
      </c>
      <c r="F44" s="521" t="s">
        <v>2779</v>
      </c>
      <c r="G44" s="860">
        <v>722950</v>
      </c>
      <c r="H44" s="1427"/>
    </row>
    <row r="45" spans="1:12">
      <c r="A45" s="1432">
        <v>9</v>
      </c>
      <c r="B45" s="1434" t="s">
        <v>1287</v>
      </c>
      <c r="C45" s="1428" t="s">
        <v>1288</v>
      </c>
      <c r="D45" s="1428" t="s">
        <v>1289</v>
      </c>
      <c r="E45" s="1426" t="s">
        <v>1283</v>
      </c>
      <c r="F45" s="521" t="s">
        <v>1309</v>
      </c>
      <c r="G45" s="860">
        <v>2250000</v>
      </c>
      <c r="H45" s="1426">
        <f>SUM(G45:G50)</f>
        <v>36526222</v>
      </c>
    </row>
    <row r="46" spans="1:12">
      <c r="A46" s="1432">
        <v>55</v>
      </c>
      <c r="B46" s="1434" t="s">
        <v>1287</v>
      </c>
      <c r="C46" s="1428" t="s">
        <v>1288</v>
      </c>
      <c r="D46" s="1428" t="s">
        <v>1289</v>
      </c>
      <c r="E46" s="1426" t="s">
        <v>1283</v>
      </c>
      <c r="F46" s="521" t="s">
        <v>1313</v>
      </c>
      <c r="G46" s="860">
        <v>2250000</v>
      </c>
      <c r="H46" s="1426"/>
    </row>
    <row r="47" spans="1:12">
      <c r="A47" s="1432">
        <v>56</v>
      </c>
      <c r="B47" s="1434" t="s">
        <v>1287</v>
      </c>
      <c r="C47" s="1428" t="s">
        <v>1288</v>
      </c>
      <c r="D47" s="1428" t="s">
        <v>1289</v>
      </c>
      <c r="E47" s="1426" t="s">
        <v>1283</v>
      </c>
      <c r="F47" s="521" t="s">
        <v>1784</v>
      </c>
      <c r="G47" s="860">
        <v>5115000</v>
      </c>
      <c r="H47" s="1426"/>
    </row>
    <row r="48" spans="1:12">
      <c r="A48" s="1432"/>
      <c r="B48" s="1434"/>
      <c r="C48" s="1428"/>
      <c r="D48" s="1428"/>
      <c r="E48" s="1426"/>
      <c r="F48" s="521" t="s">
        <v>2769</v>
      </c>
      <c r="G48" s="860">
        <v>8289500</v>
      </c>
      <c r="H48" s="1426"/>
    </row>
    <row r="49" spans="1:8">
      <c r="A49" s="1432"/>
      <c r="B49" s="1434"/>
      <c r="C49" s="1428"/>
      <c r="D49" s="1428"/>
      <c r="E49" s="1426"/>
      <c r="F49" s="521" t="s">
        <v>2770</v>
      </c>
      <c r="G49" s="860">
        <v>10977722</v>
      </c>
      <c r="H49" s="1426"/>
    </row>
    <row r="50" spans="1:8">
      <c r="A50" s="1433">
        <v>57</v>
      </c>
      <c r="B50" s="1435" t="s">
        <v>1287</v>
      </c>
      <c r="C50" s="1429" t="s">
        <v>1288</v>
      </c>
      <c r="D50" s="1429" t="s">
        <v>1289</v>
      </c>
      <c r="E50" s="1427" t="s">
        <v>1283</v>
      </c>
      <c r="F50" s="521" t="s">
        <v>2780</v>
      </c>
      <c r="G50" s="860">
        <v>7644000</v>
      </c>
      <c r="H50" s="1427"/>
    </row>
    <row r="51" spans="1:8">
      <c r="C51" s="484"/>
      <c r="E51" s="870" t="s">
        <v>1316</v>
      </c>
      <c r="F51" s="1018"/>
      <c r="H51" s="639">
        <f>SUM(H8:H50)</f>
        <v>73286972</v>
      </c>
    </row>
    <row r="52" spans="1:8">
      <c r="C52" s="484"/>
      <c r="E52" s="870"/>
      <c r="F52" s="1018"/>
      <c r="H52" s="862"/>
    </row>
    <row r="53" spans="1:8">
      <c r="B53" s="565"/>
      <c r="C53" s="565"/>
      <c r="D53" s="565"/>
      <c r="G53" s="863"/>
      <c r="H53" s="1022"/>
    </row>
    <row r="54" spans="1:8">
      <c r="B54" s="565"/>
      <c r="C54" s="565"/>
      <c r="D54" s="565"/>
      <c r="E54" s="506"/>
      <c r="F54" s="1018"/>
      <c r="G54" s="864"/>
      <c r="H54" s="864"/>
    </row>
    <row r="55" spans="1:8">
      <c r="B55" s="565"/>
      <c r="C55" s="565"/>
      <c r="D55" s="565"/>
      <c r="F55" s="1018"/>
      <c r="G55" s="864"/>
      <c r="H55" s="864"/>
    </row>
    <row r="56" spans="1:8">
      <c r="B56" s="565"/>
      <c r="C56" s="565"/>
      <c r="D56" s="565"/>
      <c r="F56" s="1018"/>
      <c r="G56" s="1023"/>
      <c r="H56" s="865"/>
    </row>
    <row r="57" spans="1:8">
      <c r="C57" s="484"/>
      <c r="F57" s="866"/>
      <c r="G57" s="867"/>
    </row>
    <row r="58" spans="1:8">
      <c r="C58" s="484"/>
      <c r="F58" s="866"/>
      <c r="G58" s="866"/>
    </row>
    <row r="59" spans="1:8">
      <c r="B59" s="503"/>
      <c r="C59" s="506"/>
      <c r="F59" s="866"/>
      <c r="G59" s="866"/>
    </row>
    <row r="60" spans="1:8" s="515" customFormat="1">
      <c r="A60" s="1101"/>
      <c r="B60" s="511" t="s">
        <v>2036</v>
      </c>
      <c r="C60" s="1009"/>
      <c r="E60" s="510" t="s">
        <v>2037</v>
      </c>
      <c r="F60" s="1032"/>
      <c r="G60" s="533" t="s">
        <v>2038</v>
      </c>
    </row>
    <row r="61" spans="1:8">
      <c r="B61" s="517" t="s">
        <v>13</v>
      </c>
      <c r="C61" s="484"/>
      <c r="E61" s="976" t="s">
        <v>15</v>
      </c>
      <c r="F61" s="717"/>
      <c r="G61" s="525" t="s">
        <v>14</v>
      </c>
    </row>
    <row r="62" spans="1:8">
      <c r="A62" s="868"/>
      <c r="B62" s="640" t="s">
        <v>943</v>
      </c>
      <c r="C62" s="977"/>
      <c r="E62" s="978" t="s">
        <v>948</v>
      </c>
      <c r="F62" s="717"/>
      <c r="G62" s="535" t="s">
        <v>946</v>
      </c>
    </row>
    <row r="63" spans="1:8">
      <c r="A63" s="868"/>
      <c r="B63" s="483"/>
      <c r="C63" s="483"/>
      <c r="E63" s="484" t="s">
        <v>947</v>
      </c>
      <c r="F63" s="717"/>
      <c r="G63" s="641" t="s">
        <v>945</v>
      </c>
    </row>
  </sheetData>
  <mergeCells count="57">
    <mergeCell ref="H45:H50"/>
    <mergeCell ref="A45:A50"/>
    <mergeCell ref="B45:B50"/>
    <mergeCell ref="C45:C50"/>
    <mergeCell ref="D45:D50"/>
    <mergeCell ref="E45:E50"/>
    <mergeCell ref="H35:H40"/>
    <mergeCell ref="A41:A44"/>
    <mergeCell ref="B41:B44"/>
    <mergeCell ref="C41:C44"/>
    <mergeCell ref="D41:D44"/>
    <mergeCell ref="E41:E44"/>
    <mergeCell ref="H41:H44"/>
    <mergeCell ref="A35:A40"/>
    <mergeCell ref="B35:B40"/>
    <mergeCell ref="C35:C40"/>
    <mergeCell ref="D35:D40"/>
    <mergeCell ref="E35:E40"/>
    <mergeCell ref="D25:D30"/>
    <mergeCell ref="E25:E30"/>
    <mergeCell ref="A31:A34"/>
    <mergeCell ref="B31:B34"/>
    <mergeCell ref="C31:C34"/>
    <mergeCell ref="D31:D34"/>
    <mergeCell ref="E31:E34"/>
    <mergeCell ref="H17:H20"/>
    <mergeCell ref="H21:H24"/>
    <mergeCell ref="H25:H30"/>
    <mergeCell ref="A11:A16"/>
    <mergeCell ref="B11:B16"/>
    <mergeCell ref="C11:C16"/>
    <mergeCell ref="A21:A24"/>
    <mergeCell ref="B21:B24"/>
    <mergeCell ref="C21:C24"/>
    <mergeCell ref="B17:B20"/>
    <mergeCell ref="C17:C20"/>
    <mergeCell ref="D21:D24"/>
    <mergeCell ref="E21:E24"/>
    <mergeCell ref="A25:A30"/>
    <mergeCell ref="B25:B30"/>
    <mergeCell ref="C25:C30"/>
    <mergeCell ref="H31:H34"/>
    <mergeCell ref="D11:D16"/>
    <mergeCell ref="A2:G2"/>
    <mergeCell ref="A3:G3"/>
    <mergeCell ref="A5:H5"/>
    <mergeCell ref="A8:A10"/>
    <mergeCell ref="B8:B10"/>
    <mergeCell ref="C8:C10"/>
    <mergeCell ref="D8:D10"/>
    <mergeCell ref="E8:E10"/>
    <mergeCell ref="H8:H10"/>
    <mergeCell ref="E11:E16"/>
    <mergeCell ref="H11:H16"/>
    <mergeCell ref="A17:A20"/>
    <mergeCell ref="D17:D20"/>
    <mergeCell ref="E17:E20"/>
  </mergeCells>
  <conditionalFormatting sqref="F8:G50">
    <cfRule type="expression" dxfId="3" priority="1">
      <formula>IF(MID($B8,1,5)="Total",TRUE,FALSE)</formula>
    </cfRule>
  </conditionalFormatting>
  <printOptions horizontalCentered="1"/>
  <pageMargins left="0.6" right="0" top="0.59055118110236227" bottom="0.63" header="0.31496062992125984" footer="0.31496062992125984"/>
  <pageSetup paperSize="9" scale="66" fitToHeight="4" orientation="landscape" r:id="rId1"/>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25">
    <tabColor rgb="FF92D050"/>
  </sheetPr>
  <dimension ref="A1:IS288"/>
  <sheetViews>
    <sheetView showGridLines="0" zoomScaleNormal="100" zoomScaleSheetLayoutView="88" workbookViewId="0">
      <pane ySplit="6" topLeftCell="A214" activePane="bottomLeft" state="frozen"/>
      <selection pane="bottomLeft" sqref="A1:XFD1048576"/>
    </sheetView>
  </sheetViews>
  <sheetFormatPr baseColWidth="10" defaultColWidth="13.140625" defaultRowHeight="12.75"/>
  <cols>
    <col min="1" max="1" width="4.42578125" style="931" customWidth="1"/>
    <col min="2" max="2" width="35.7109375" style="861" customWidth="1"/>
    <col min="3" max="3" width="13.140625" style="932" bestFit="1" customWidth="1"/>
    <col min="4" max="4" width="35.5703125" style="861" customWidth="1"/>
    <col min="5" max="5" width="11.140625" style="932" customWidth="1"/>
    <col min="6" max="6" width="39.85546875" style="861" customWidth="1"/>
    <col min="7" max="7" width="16.7109375" style="1021" bestFit="1" customWidth="1"/>
    <col min="8" max="8" width="15.140625" style="1025" customWidth="1"/>
    <col min="9" max="9" width="18.85546875" style="915" customWidth="1"/>
    <col min="10" max="10" width="15.42578125" style="916" bestFit="1" customWidth="1"/>
    <col min="11" max="11" width="18.28515625" style="917" bestFit="1" customWidth="1"/>
    <col min="12" max="12" width="21.140625" style="917" customWidth="1"/>
    <col min="13" max="13" width="16.42578125" style="917" bestFit="1" customWidth="1"/>
    <col min="14" max="14" width="15.42578125" style="917" bestFit="1" customWidth="1"/>
    <col min="15" max="15" width="13.140625" style="917"/>
    <col min="16" max="16" width="13.140625" style="917" customWidth="1"/>
    <col min="17" max="253" width="13.140625" style="917"/>
    <col min="254" max="16384" width="13.140625" style="484"/>
  </cols>
  <sheetData>
    <row r="1" spans="1:13">
      <c r="A1" s="1445" t="str">
        <f>+'[4]DISPONIBLE Bo'!A1</f>
        <v>LA NOTA COLOMBIA SAS</v>
      </c>
      <c r="B1" s="1445"/>
      <c r="C1" s="1445"/>
      <c r="D1" s="1445"/>
      <c r="E1" s="1445"/>
      <c r="F1" s="1445"/>
      <c r="G1" s="1445"/>
      <c r="H1" s="1445"/>
    </row>
    <row r="2" spans="1:13">
      <c r="A2" s="1446" t="str">
        <f>+'[4]DISPONIBLE Bo'!A2</f>
        <v>NIT 901233167-1</v>
      </c>
      <c r="B2" s="1446"/>
      <c r="C2" s="1446"/>
      <c r="D2" s="1446"/>
      <c r="E2" s="1446"/>
      <c r="F2" s="1446"/>
      <c r="G2" s="1446"/>
      <c r="H2" s="1446"/>
      <c r="J2" s="918"/>
    </row>
    <row r="3" spans="1:13">
      <c r="A3" s="919"/>
      <c r="B3" s="920"/>
      <c r="C3" s="921"/>
      <c r="D3" s="922"/>
      <c r="E3" s="921"/>
      <c r="F3" s="922"/>
      <c r="G3" s="1024"/>
      <c r="I3" s="923"/>
      <c r="J3" s="924"/>
    </row>
    <row r="4" spans="1:13">
      <c r="A4" s="1443" t="s">
        <v>564</v>
      </c>
      <c r="B4" s="1444"/>
      <c r="C4" s="1444"/>
      <c r="D4" s="1444"/>
      <c r="E4" s="1444"/>
      <c r="F4" s="1444"/>
      <c r="G4" s="1444"/>
      <c r="H4" s="1444"/>
      <c r="I4" s="923"/>
    </row>
    <row r="5" spans="1:13">
      <c r="A5" s="927"/>
      <c r="B5" s="925"/>
      <c r="C5" s="926"/>
      <c r="D5" s="927"/>
      <c r="E5" s="926"/>
      <c r="F5" s="927"/>
      <c r="H5" s="1026" t="str">
        <f>+'DISPONIBLE Bo'!F5</f>
        <v>Corte al 15 de Octubre de 2024</v>
      </c>
    </row>
    <row r="6" spans="1:13" ht="25.5">
      <c r="A6" s="928" t="s">
        <v>554</v>
      </c>
      <c r="B6" s="1121" t="s">
        <v>570</v>
      </c>
      <c r="C6" s="1121" t="s">
        <v>463</v>
      </c>
      <c r="D6" s="1121" t="s">
        <v>573</v>
      </c>
      <c r="E6" s="1121" t="s">
        <v>462</v>
      </c>
      <c r="F6" s="1093" t="s">
        <v>567</v>
      </c>
      <c r="G6" s="701" t="s">
        <v>589</v>
      </c>
      <c r="H6" s="701" t="s">
        <v>2296</v>
      </c>
      <c r="K6" s="929"/>
      <c r="M6" s="930"/>
    </row>
    <row r="7" spans="1:13">
      <c r="A7" s="1437">
        <v>1</v>
      </c>
      <c r="B7" s="1440" t="s">
        <v>1025</v>
      </c>
      <c r="C7" s="1440" t="s">
        <v>1026</v>
      </c>
      <c r="D7" s="1440" t="s">
        <v>1027</v>
      </c>
      <c r="E7" s="948" t="s">
        <v>996</v>
      </c>
      <c r="F7" s="1094" t="s">
        <v>1787</v>
      </c>
      <c r="G7" s="682">
        <v>325000</v>
      </c>
      <c r="H7" s="1437">
        <f>SUM(G7:G10)</f>
        <v>2007419</v>
      </c>
      <c r="K7" s="929"/>
      <c r="M7" s="930"/>
    </row>
    <row r="8" spans="1:13">
      <c r="A8" s="1438">
        <f>+A7+1</f>
        <v>2</v>
      </c>
      <c r="B8" s="1441" t="s">
        <v>1025</v>
      </c>
      <c r="C8" s="1441" t="s">
        <v>1026</v>
      </c>
      <c r="D8" s="1441" t="s">
        <v>1027</v>
      </c>
      <c r="E8" s="948" t="s">
        <v>996</v>
      </c>
      <c r="F8" s="1094" t="s">
        <v>1795</v>
      </c>
      <c r="G8" s="682">
        <v>102538</v>
      </c>
      <c r="H8" s="1438"/>
      <c r="K8" s="929"/>
      <c r="M8" s="930"/>
    </row>
    <row r="9" spans="1:13">
      <c r="A9" s="1438">
        <f t="shared" ref="A9:A72" si="0">+A8+1</f>
        <v>3</v>
      </c>
      <c r="B9" s="1441" t="s">
        <v>1025</v>
      </c>
      <c r="C9" s="1441" t="s">
        <v>1026</v>
      </c>
      <c r="D9" s="1441" t="s">
        <v>1027</v>
      </c>
      <c r="E9" s="948" t="s">
        <v>996</v>
      </c>
      <c r="F9" s="1094" t="s">
        <v>1796</v>
      </c>
      <c r="G9" s="682">
        <v>438299</v>
      </c>
      <c r="H9" s="1438"/>
      <c r="K9" s="929"/>
      <c r="M9" s="930"/>
    </row>
    <row r="10" spans="1:13">
      <c r="A10" s="1439">
        <f t="shared" si="0"/>
        <v>4</v>
      </c>
      <c r="B10" s="1442" t="s">
        <v>1025</v>
      </c>
      <c r="C10" s="1442" t="s">
        <v>1026</v>
      </c>
      <c r="D10" s="1442" t="s">
        <v>1027</v>
      </c>
      <c r="E10" s="948" t="s">
        <v>996</v>
      </c>
      <c r="F10" s="1094" t="s">
        <v>1794</v>
      </c>
      <c r="G10" s="682">
        <v>1141582</v>
      </c>
      <c r="H10" s="1439"/>
      <c r="K10" s="929"/>
      <c r="M10" s="930"/>
    </row>
    <row r="11" spans="1:13">
      <c r="A11" s="1437">
        <v>2</v>
      </c>
      <c r="B11" s="1440" t="s">
        <v>1028</v>
      </c>
      <c r="C11" s="1440" t="s">
        <v>1029</v>
      </c>
      <c r="D11" s="1440" t="s">
        <v>1030</v>
      </c>
      <c r="E11" s="948" t="s">
        <v>996</v>
      </c>
      <c r="F11" s="1094" t="s">
        <v>1795</v>
      </c>
      <c r="G11" s="682">
        <v>103420</v>
      </c>
      <c r="H11" s="1437">
        <f>SUM(G11:G14)</f>
        <v>2280582.3333333335</v>
      </c>
      <c r="K11" s="929"/>
      <c r="M11" s="930"/>
    </row>
    <row r="12" spans="1:13">
      <c r="A12" s="1438">
        <f t="shared" si="0"/>
        <v>3</v>
      </c>
      <c r="B12" s="1441" t="s">
        <v>1028</v>
      </c>
      <c r="C12" s="1441" t="s">
        <v>1029</v>
      </c>
      <c r="D12" s="1441" t="s">
        <v>1030</v>
      </c>
      <c r="E12" s="948" t="s">
        <v>996</v>
      </c>
      <c r="F12" s="1094" t="s">
        <v>1796</v>
      </c>
      <c r="G12" s="682">
        <v>441896</v>
      </c>
      <c r="H12" s="1438"/>
      <c r="K12" s="929"/>
      <c r="M12" s="930"/>
    </row>
    <row r="13" spans="1:13">
      <c r="A13" s="1438">
        <f t="shared" si="0"/>
        <v>4</v>
      </c>
      <c r="B13" s="1441" t="s">
        <v>1028</v>
      </c>
      <c r="C13" s="1441" t="s">
        <v>1029</v>
      </c>
      <c r="D13" s="1441" t="s">
        <v>1030</v>
      </c>
      <c r="E13" s="948" t="s">
        <v>996</v>
      </c>
      <c r="F13" s="1094" t="s">
        <v>1787</v>
      </c>
      <c r="G13" s="682">
        <v>563333.33333333337</v>
      </c>
      <c r="H13" s="1438"/>
      <c r="K13" s="929"/>
      <c r="M13" s="930"/>
    </row>
    <row r="14" spans="1:13">
      <c r="A14" s="1439">
        <f t="shared" si="0"/>
        <v>5</v>
      </c>
      <c r="B14" s="1442" t="s">
        <v>1028</v>
      </c>
      <c r="C14" s="1442" t="s">
        <v>1029</v>
      </c>
      <c r="D14" s="1442" t="s">
        <v>1030</v>
      </c>
      <c r="E14" s="948" t="s">
        <v>996</v>
      </c>
      <c r="F14" s="1094" t="s">
        <v>1794</v>
      </c>
      <c r="G14" s="682">
        <v>1171933</v>
      </c>
      <c r="H14" s="1439"/>
      <c r="K14" s="929"/>
      <c r="M14" s="930"/>
    </row>
    <row r="15" spans="1:13">
      <c r="A15" s="1437">
        <v>3</v>
      </c>
      <c r="B15" s="1440" t="s">
        <v>1031</v>
      </c>
      <c r="C15" s="1440" t="s">
        <v>1032</v>
      </c>
      <c r="D15" s="1440" t="s">
        <v>1033</v>
      </c>
      <c r="E15" s="948" t="s">
        <v>996</v>
      </c>
      <c r="F15" s="1094" t="s">
        <v>1795</v>
      </c>
      <c r="G15" s="682">
        <v>52602</v>
      </c>
      <c r="H15" s="1437">
        <f>SUM(G15:G18)</f>
        <v>2276387</v>
      </c>
      <c r="K15" s="929"/>
      <c r="M15" s="930"/>
    </row>
    <row r="16" spans="1:13">
      <c r="A16" s="1438">
        <f t="shared" si="0"/>
        <v>4</v>
      </c>
      <c r="B16" s="1441" t="s">
        <v>1031</v>
      </c>
      <c r="C16" s="1441" t="s">
        <v>1032</v>
      </c>
      <c r="D16" s="1441" t="s">
        <v>1033</v>
      </c>
      <c r="E16" s="948" t="s">
        <v>996</v>
      </c>
      <c r="F16" s="1094" t="s">
        <v>1796</v>
      </c>
      <c r="G16" s="682">
        <v>610728</v>
      </c>
      <c r="H16" s="1438"/>
      <c r="K16" s="929"/>
      <c r="M16" s="930"/>
    </row>
    <row r="17" spans="1:13">
      <c r="A17" s="1438">
        <f t="shared" si="0"/>
        <v>5</v>
      </c>
      <c r="B17" s="1441" t="s">
        <v>1031</v>
      </c>
      <c r="C17" s="1441" t="s">
        <v>1032</v>
      </c>
      <c r="D17" s="1441" t="s">
        <v>1033</v>
      </c>
      <c r="E17" s="948" t="s">
        <v>996</v>
      </c>
      <c r="F17" s="1094" t="s">
        <v>1794</v>
      </c>
      <c r="G17" s="682">
        <v>1446457</v>
      </c>
      <c r="H17" s="1438"/>
      <c r="K17" s="929"/>
      <c r="M17" s="930"/>
    </row>
    <row r="18" spans="1:13">
      <c r="A18" s="1439">
        <f t="shared" si="0"/>
        <v>6</v>
      </c>
      <c r="B18" s="1442" t="s">
        <v>1031</v>
      </c>
      <c r="C18" s="1442" t="s">
        <v>1032</v>
      </c>
      <c r="D18" s="1442" t="s">
        <v>1033</v>
      </c>
      <c r="E18" s="948" t="s">
        <v>996</v>
      </c>
      <c r="F18" s="1094" t="s">
        <v>1787</v>
      </c>
      <c r="G18" s="682">
        <v>166600</v>
      </c>
      <c r="H18" s="1439"/>
      <c r="K18" s="929"/>
      <c r="M18" s="930"/>
    </row>
    <row r="19" spans="1:13">
      <c r="A19" s="1437">
        <v>4</v>
      </c>
      <c r="B19" s="1440" t="s">
        <v>1034</v>
      </c>
      <c r="C19" s="1440" t="s">
        <v>1035</v>
      </c>
      <c r="D19" s="1440" t="s">
        <v>1036</v>
      </c>
      <c r="E19" s="948" t="s">
        <v>996</v>
      </c>
      <c r="F19" s="1094" t="s">
        <v>1795</v>
      </c>
      <c r="G19" s="682">
        <v>103219</v>
      </c>
      <c r="H19" s="1437">
        <f>SUM(G19:G22)</f>
        <v>2353922.3333333335</v>
      </c>
      <c r="K19" s="929"/>
      <c r="M19" s="930"/>
    </row>
    <row r="20" spans="1:13">
      <c r="A20" s="1438">
        <f t="shared" si="0"/>
        <v>5</v>
      </c>
      <c r="B20" s="1441" t="s">
        <v>1034</v>
      </c>
      <c r="C20" s="1441" t="s">
        <v>1035</v>
      </c>
      <c r="D20" s="1441" t="s">
        <v>1036</v>
      </c>
      <c r="E20" s="948" t="s">
        <v>996</v>
      </c>
      <c r="F20" s="1094" t="s">
        <v>1796</v>
      </c>
      <c r="G20" s="682">
        <v>435798</v>
      </c>
      <c r="H20" s="1438"/>
      <c r="K20" s="929"/>
      <c r="M20" s="930"/>
    </row>
    <row r="21" spans="1:13">
      <c r="A21" s="1438">
        <f t="shared" si="0"/>
        <v>6</v>
      </c>
      <c r="B21" s="1441" t="s">
        <v>1034</v>
      </c>
      <c r="C21" s="1441" t="s">
        <v>1035</v>
      </c>
      <c r="D21" s="1441" t="s">
        <v>1036</v>
      </c>
      <c r="E21" s="948" t="s">
        <v>996</v>
      </c>
      <c r="F21" s="1094" t="s">
        <v>1787</v>
      </c>
      <c r="G21" s="682">
        <v>655633.33333333337</v>
      </c>
      <c r="H21" s="1438"/>
      <c r="K21" s="929"/>
      <c r="M21" s="930"/>
    </row>
    <row r="22" spans="1:13">
      <c r="A22" s="1439">
        <f t="shared" si="0"/>
        <v>7</v>
      </c>
      <c r="B22" s="1442" t="s">
        <v>1034</v>
      </c>
      <c r="C22" s="1442" t="s">
        <v>1035</v>
      </c>
      <c r="D22" s="1442" t="s">
        <v>1036</v>
      </c>
      <c r="E22" s="948" t="s">
        <v>996</v>
      </c>
      <c r="F22" s="1094" t="s">
        <v>1794</v>
      </c>
      <c r="G22" s="682">
        <v>1159272</v>
      </c>
      <c r="H22" s="1439"/>
      <c r="K22" s="929"/>
      <c r="M22" s="930"/>
    </row>
    <row r="23" spans="1:13">
      <c r="A23" s="1437">
        <v>5</v>
      </c>
      <c r="B23" s="1440" t="s">
        <v>1037</v>
      </c>
      <c r="C23" s="1440" t="s">
        <v>1038</v>
      </c>
      <c r="D23" s="1440" t="s">
        <v>1039</v>
      </c>
      <c r="E23" s="948" t="s">
        <v>996</v>
      </c>
      <c r="F23" s="1094" t="s">
        <v>1795</v>
      </c>
      <c r="G23" s="682">
        <v>112078</v>
      </c>
      <c r="H23" s="1437">
        <f>SUM(G23:G26)</f>
        <v>2515556.666666667</v>
      </c>
      <c r="K23" s="929"/>
      <c r="M23" s="930"/>
    </row>
    <row r="24" spans="1:13">
      <c r="A24" s="1438">
        <f t="shared" si="0"/>
        <v>6</v>
      </c>
      <c r="B24" s="1441" t="s">
        <v>1037</v>
      </c>
      <c r="C24" s="1441" t="s">
        <v>1038</v>
      </c>
      <c r="D24" s="1441" t="s">
        <v>1039</v>
      </c>
      <c r="E24" s="948" t="s">
        <v>996</v>
      </c>
      <c r="F24" s="1094" t="s">
        <v>1796</v>
      </c>
      <c r="G24" s="682">
        <v>466860</v>
      </c>
      <c r="H24" s="1438"/>
      <c r="K24" s="929"/>
      <c r="M24" s="930"/>
    </row>
    <row r="25" spans="1:13">
      <c r="A25" s="1438">
        <f t="shared" si="0"/>
        <v>7</v>
      </c>
      <c r="B25" s="1441" t="s">
        <v>1037</v>
      </c>
      <c r="C25" s="1441" t="s">
        <v>1038</v>
      </c>
      <c r="D25" s="1441" t="s">
        <v>1039</v>
      </c>
      <c r="E25" s="948" t="s">
        <v>996</v>
      </c>
      <c r="F25" s="1094" t="s">
        <v>1787</v>
      </c>
      <c r="G25" s="682">
        <v>704166.66666666674</v>
      </c>
      <c r="H25" s="1438"/>
      <c r="K25" s="929"/>
      <c r="M25" s="930"/>
    </row>
    <row r="26" spans="1:13">
      <c r="A26" s="1439">
        <f t="shared" si="0"/>
        <v>8</v>
      </c>
      <c r="B26" s="1442" t="s">
        <v>1037</v>
      </c>
      <c r="C26" s="1442" t="s">
        <v>1038</v>
      </c>
      <c r="D26" s="1442" t="s">
        <v>1039</v>
      </c>
      <c r="E26" s="948" t="s">
        <v>996</v>
      </c>
      <c r="F26" s="1094" t="s">
        <v>1794</v>
      </c>
      <c r="G26" s="682">
        <v>1232452</v>
      </c>
      <c r="H26" s="1439"/>
      <c r="K26" s="929"/>
      <c r="M26" s="930"/>
    </row>
    <row r="27" spans="1:13">
      <c r="A27" s="1437">
        <v>6</v>
      </c>
      <c r="B27" s="1440" t="s">
        <v>1040</v>
      </c>
      <c r="C27" s="1440" t="s">
        <v>1041</v>
      </c>
      <c r="D27" s="1440" t="s">
        <v>1042</v>
      </c>
      <c r="E27" s="948" t="s">
        <v>996</v>
      </c>
      <c r="F27" s="1094" t="s">
        <v>1795</v>
      </c>
      <c r="G27" s="682">
        <v>107346</v>
      </c>
      <c r="H27" s="1437">
        <f>SUM(G27:G30)</f>
        <v>2499454.3333333335</v>
      </c>
      <c r="K27" s="929"/>
      <c r="M27" s="930"/>
    </row>
    <row r="28" spans="1:13">
      <c r="A28" s="1438">
        <f t="shared" si="0"/>
        <v>7</v>
      </c>
      <c r="B28" s="1441" t="s">
        <v>1040</v>
      </c>
      <c r="C28" s="1441" t="s">
        <v>1041</v>
      </c>
      <c r="D28" s="1441" t="s">
        <v>1042</v>
      </c>
      <c r="E28" s="948" t="s">
        <v>996</v>
      </c>
      <c r="F28" s="1094" t="s">
        <v>1796</v>
      </c>
      <c r="G28" s="682">
        <v>480782</v>
      </c>
      <c r="H28" s="1438"/>
      <c r="K28" s="929"/>
      <c r="M28" s="930"/>
    </row>
    <row r="29" spans="1:13">
      <c r="A29" s="1438">
        <f t="shared" si="0"/>
        <v>8</v>
      </c>
      <c r="B29" s="1441" t="s">
        <v>1040</v>
      </c>
      <c r="C29" s="1441" t="s">
        <v>1041</v>
      </c>
      <c r="D29" s="1441" t="s">
        <v>1042</v>
      </c>
      <c r="E29" s="948" t="s">
        <v>996</v>
      </c>
      <c r="F29" s="1094" t="s">
        <v>1787</v>
      </c>
      <c r="G29" s="682">
        <v>623133.33333333337</v>
      </c>
      <c r="H29" s="1438"/>
      <c r="K29" s="929"/>
      <c r="M29" s="930"/>
    </row>
    <row r="30" spans="1:13">
      <c r="A30" s="1439">
        <f t="shared" si="0"/>
        <v>9</v>
      </c>
      <c r="B30" s="1442" t="s">
        <v>1040</v>
      </c>
      <c r="C30" s="1442" t="s">
        <v>1041</v>
      </c>
      <c r="D30" s="1442" t="s">
        <v>1042</v>
      </c>
      <c r="E30" s="948" t="s">
        <v>996</v>
      </c>
      <c r="F30" s="1094" t="s">
        <v>1794</v>
      </c>
      <c r="G30" s="682">
        <v>1288193</v>
      </c>
      <c r="H30" s="1439"/>
      <c r="K30" s="929"/>
      <c r="M30" s="930"/>
    </row>
    <row r="31" spans="1:13">
      <c r="A31" s="1437">
        <v>7</v>
      </c>
      <c r="B31" s="1440" t="s">
        <v>1043</v>
      </c>
      <c r="C31" s="1440" t="s">
        <v>1044</v>
      </c>
      <c r="D31" s="1440" t="s">
        <v>1045</v>
      </c>
      <c r="E31" s="948" t="s">
        <v>996</v>
      </c>
      <c r="F31" s="1094" t="s">
        <v>1795</v>
      </c>
      <c r="G31" s="682">
        <v>107210</v>
      </c>
      <c r="H31" s="1437">
        <f>SUM(G31:G34)</f>
        <v>2533578.3333333335</v>
      </c>
      <c r="K31" s="929"/>
      <c r="M31" s="930"/>
    </row>
    <row r="32" spans="1:13">
      <c r="A32" s="1438">
        <f t="shared" si="0"/>
        <v>8</v>
      </c>
      <c r="B32" s="1441" t="s">
        <v>1043</v>
      </c>
      <c r="C32" s="1441" t="s">
        <v>1044</v>
      </c>
      <c r="D32" s="1441" t="s">
        <v>1045</v>
      </c>
      <c r="E32" s="948" t="s">
        <v>996</v>
      </c>
      <c r="F32" s="1094" t="s">
        <v>1796</v>
      </c>
      <c r="G32" s="682">
        <v>501985</v>
      </c>
      <c r="H32" s="1438"/>
      <c r="K32" s="929"/>
      <c r="M32" s="930"/>
    </row>
    <row r="33" spans="1:13">
      <c r="A33" s="1438">
        <f t="shared" si="0"/>
        <v>9</v>
      </c>
      <c r="B33" s="1441" t="s">
        <v>1043</v>
      </c>
      <c r="C33" s="1441" t="s">
        <v>1044</v>
      </c>
      <c r="D33" s="1441" t="s">
        <v>1045</v>
      </c>
      <c r="E33" s="948" t="s">
        <v>996</v>
      </c>
      <c r="F33" s="1094" t="s">
        <v>1794</v>
      </c>
      <c r="G33" s="682">
        <v>1328550</v>
      </c>
      <c r="H33" s="1438"/>
      <c r="K33" s="929"/>
      <c r="M33" s="930"/>
    </row>
    <row r="34" spans="1:13">
      <c r="A34" s="1439">
        <f t="shared" si="0"/>
        <v>10</v>
      </c>
      <c r="B34" s="1442" t="s">
        <v>1043</v>
      </c>
      <c r="C34" s="1442" t="s">
        <v>1044</v>
      </c>
      <c r="D34" s="1442" t="s">
        <v>1045</v>
      </c>
      <c r="E34" s="948" t="s">
        <v>996</v>
      </c>
      <c r="F34" s="1094" t="s">
        <v>1787</v>
      </c>
      <c r="G34" s="682">
        <v>595833.33333333337</v>
      </c>
      <c r="H34" s="1439"/>
      <c r="K34" s="929"/>
      <c r="M34" s="930"/>
    </row>
    <row r="35" spans="1:13">
      <c r="A35" s="1437">
        <v>8</v>
      </c>
      <c r="B35" s="1440" t="s">
        <v>1046</v>
      </c>
      <c r="C35" s="1440" t="s">
        <v>1047</v>
      </c>
      <c r="D35" s="1440" t="s">
        <v>1048</v>
      </c>
      <c r="E35" s="948" t="s">
        <v>996</v>
      </c>
      <c r="F35" s="1094" t="s">
        <v>1795</v>
      </c>
      <c r="G35" s="682">
        <v>104128</v>
      </c>
      <c r="H35" s="1437">
        <f>SUM(G35:G38)</f>
        <v>2501410</v>
      </c>
      <c r="K35" s="929"/>
      <c r="M35" s="930"/>
    </row>
    <row r="36" spans="1:13">
      <c r="A36" s="1438">
        <f t="shared" si="0"/>
        <v>9</v>
      </c>
      <c r="B36" s="1441" t="s">
        <v>1046</v>
      </c>
      <c r="C36" s="1441" t="s">
        <v>1047</v>
      </c>
      <c r="D36" s="1441" t="s">
        <v>1048</v>
      </c>
      <c r="E36" s="948" t="s">
        <v>996</v>
      </c>
      <c r="F36" s="1094" t="s">
        <v>1796</v>
      </c>
      <c r="G36" s="682">
        <v>463609</v>
      </c>
      <c r="H36" s="1438"/>
      <c r="K36" s="929"/>
      <c r="M36" s="930"/>
    </row>
    <row r="37" spans="1:13">
      <c r="A37" s="1438">
        <f t="shared" si="0"/>
        <v>10</v>
      </c>
      <c r="B37" s="1441" t="s">
        <v>1046</v>
      </c>
      <c r="C37" s="1441" t="s">
        <v>1047</v>
      </c>
      <c r="D37" s="1441" t="s">
        <v>1048</v>
      </c>
      <c r="E37" s="948" t="s">
        <v>996</v>
      </c>
      <c r="F37" s="1094" t="s">
        <v>1787</v>
      </c>
      <c r="G37" s="682">
        <v>650000</v>
      </c>
      <c r="H37" s="1438"/>
      <c r="K37" s="929"/>
      <c r="M37" s="930"/>
    </row>
    <row r="38" spans="1:13">
      <c r="A38" s="1439">
        <f t="shared" si="0"/>
        <v>11</v>
      </c>
      <c r="B38" s="1442" t="s">
        <v>1046</v>
      </c>
      <c r="C38" s="1442" t="s">
        <v>1047</v>
      </c>
      <c r="D38" s="1442" t="s">
        <v>1048</v>
      </c>
      <c r="E38" s="948" t="s">
        <v>996</v>
      </c>
      <c r="F38" s="1094" t="s">
        <v>1794</v>
      </c>
      <c r="G38" s="682">
        <v>1283673</v>
      </c>
      <c r="H38" s="1439"/>
      <c r="K38" s="929"/>
      <c r="M38" s="930"/>
    </row>
    <row r="39" spans="1:13">
      <c r="A39" s="1437">
        <v>9</v>
      </c>
      <c r="B39" s="1440" t="s">
        <v>1049</v>
      </c>
      <c r="C39" s="1440" t="s">
        <v>1050</v>
      </c>
      <c r="D39" s="1440" t="s">
        <v>1051</v>
      </c>
      <c r="E39" s="948" t="s">
        <v>996</v>
      </c>
      <c r="F39" s="1094" t="s">
        <v>1795</v>
      </c>
      <c r="G39" s="682">
        <v>114381</v>
      </c>
      <c r="H39" s="1437">
        <f>SUM(G39:G42)</f>
        <v>2521477.3333333335</v>
      </c>
      <c r="K39" s="929"/>
      <c r="M39" s="930"/>
    </row>
    <row r="40" spans="1:13">
      <c r="A40" s="1438">
        <f t="shared" si="0"/>
        <v>10</v>
      </c>
      <c r="B40" s="1441" t="s">
        <v>1049</v>
      </c>
      <c r="C40" s="1441" t="s">
        <v>1050</v>
      </c>
      <c r="D40" s="1441" t="s">
        <v>1051</v>
      </c>
      <c r="E40" s="948" t="s">
        <v>996</v>
      </c>
      <c r="F40" s="1094" t="s">
        <v>1796</v>
      </c>
      <c r="G40" s="682">
        <v>509109</v>
      </c>
      <c r="H40" s="1438"/>
      <c r="K40" s="929"/>
      <c r="M40" s="930"/>
    </row>
    <row r="41" spans="1:13">
      <c r="A41" s="1438">
        <f t="shared" si="0"/>
        <v>11</v>
      </c>
      <c r="B41" s="1441" t="s">
        <v>1049</v>
      </c>
      <c r="C41" s="1441" t="s">
        <v>1050</v>
      </c>
      <c r="D41" s="1441" t="s">
        <v>1051</v>
      </c>
      <c r="E41" s="948" t="s">
        <v>996</v>
      </c>
      <c r="F41" s="1094" t="s">
        <v>1787</v>
      </c>
      <c r="G41" s="682">
        <v>577633.33333333337</v>
      </c>
      <c r="H41" s="1438"/>
      <c r="K41" s="929"/>
      <c r="M41" s="930"/>
    </row>
    <row r="42" spans="1:13">
      <c r="A42" s="1439">
        <f t="shared" si="0"/>
        <v>12</v>
      </c>
      <c r="B42" s="1442" t="s">
        <v>1049</v>
      </c>
      <c r="C42" s="1442" t="s">
        <v>1050</v>
      </c>
      <c r="D42" s="1442" t="s">
        <v>1051</v>
      </c>
      <c r="E42" s="948" t="s">
        <v>996</v>
      </c>
      <c r="F42" s="1094" t="s">
        <v>1794</v>
      </c>
      <c r="G42" s="682">
        <v>1320354</v>
      </c>
      <c r="H42" s="1439"/>
      <c r="K42" s="929"/>
      <c r="M42" s="930"/>
    </row>
    <row r="43" spans="1:13">
      <c r="A43" s="1437">
        <v>10</v>
      </c>
      <c r="B43" s="1440" t="s">
        <v>1052</v>
      </c>
      <c r="C43" s="1440" t="s">
        <v>1053</v>
      </c>
      <c r="D43" s="1440" t="s">
        <v>1054</v>
      </c>
      <c r="E43" s="948" t="s">
        <v>996</v>
      </c>
      <c r="F43" s="1094" t="s">
        <v>1795</v>
      </c>
      <c r="G43" s="682">
        <v>117994</v>
      </c>
      <c r="H43" s="1437">
        <f>SUM(G43:G46)</f>
        <v>2890724.3333333335</v>
      </c>
      <c r="K43" s="929"/>
      <c r="M43" s="930"/>
    </row>
    <row r="44" spans="1:13">
      <c r="A44" s="1438">
        <f t="shared" si="0"/>
        <v>11</v>
      </c>
      <c r="B44" s="1441" t="s">
        <v>1052</v>
      </c>
      <c r="C44" s="1441" t="s">
        <v>1053</v>
      </c>
      <c r="D44" s="1441" t="s">
        <v>1054</v>
      </c>
      <c r="E44" s="948" t="s">
        <v>996</v>
      </c>
      <c r="F44" s="1094" t="s">
        <v>1796</v>
      </c>
      <c r="G44" s="682">
        <v>514500</v>
      </c>
      <c r="H44" s="1438"/>
      <c r="K44" s="929"/>
      <c r="M44" s="930"/>
    </row>
    <row r="45" spans="1:13">
      <c r="A45" s="1438">
        <f t="shared" si="0"/>
        <v>12</v>
      </c>
      <c r="B45" s="1441" t="s">
        <v>1052</v>
      </c>
      <c r="C45" s="1441" t="s">
        <v>1053</v>
      </c>
      <c r="D45" s="1441" t="s">
        <v>1054</v>
      </c>
      <c r="E45" s="948" t="s">
        <v>996</v>
      </c>
      <c r="F45" s="1094" t="s">
        <v>1787</v>
      </c>
      <c r="G45" s="682">
        <v>939033.33333333349</v>
      </c>
      <c r="H45" s="1438"/>
      <c r="K45" s="929"/>
      <c r="M45" s="930"/>
    </row>
    <row r="46" spans="1:13">
      <c r="A46" s="1439">
        <f t="shared" si="0"/>
        <v>13</v>
      </c>
      <c r="B46" s="1442" t="s">
        <v>1052</v>
      </c>
      <c r="C46" s="1442" t="s">
        <v>1053</v>
      </c>
      <c r="D46" s="1442" t="s">
        <v>1054</v>
      </c>
      <c r="E46" s="948" t="s">
        <v>996</v>
      </c>
      <c r="F46" s="1094" t="s">
        <v>1794</v>
      </c>
      <c r="G46" s="682">
        <v>1319197</v>
      </c>
      <c r="H46" s="1439"/>
      <c r="K46" s="929"/>
      <c r="M46" s="930"/>
    </row>
    <row r="47" spans="1:13">
      <c r="A47" s="1437">
        <v>11</v>
      </c>
      <c r="B47" s="1440" t="s">
        <v>1055</v>
      </c>
      <c r="C47" s="1440" t="s">
        <v>1056</v>
      </c>
      <c r="D47" s="1440" t="s">
        <v>1057</v>
      </c>
      <c r="E47" s="948" t="s">
        <v>996</v>
      </c>
      <c r="F47" s="1094" t="s">
        <v>1795</v>
      </c>
      <c r="G47" s="682">
        <v>116920</v>
      </c>
      <c r="H47" s="1437">
        <f>SUM(G47:G50)</f>
        <v>2134473.6666666698</v>
      </c>
      <c r="K47" s="929"/>
      <c r="M47" s="930"/>
    </row>
    <row r="48" spans="1:13">
      <c r="A48" s="1438">
        <f t="shared" si="0"/>
        <v>12</v>
      </c>
      <c r="B48" s="1441" t="s">
        <v>1055</v>
      </c>
      <c r="C48" s="1441" t="s">
        <v>1056</v>
      </c>
      <c r="D48" s="1441" t="s">
        <v>1057</v>
      </c>
      <c r="E48" s="948" t="s">
        <v>996</v>
      </c>
      <c r="F48" s="1094" t="s">
        <v>1796</v>
      </c>
      <c r="G48" s="682">
        <v>497810</v>
      </c>
      <c r="H48" s="1438"/>
      <c r="K48" s="929"/>
      <c r="M48" s="930"/>
    </row>
    <row r="49" spans="1:13">
      <c r="A49" s="1438">
        <f t="shared" si="0"/>
        <v>13</v>
      </c>
      <c r="B49" s="1441" t="s">
        <v>1055</v>
      </c>
      <c r="C49" s="1441" t="s">
        <v>1056</v>
      </c>
      <c r="D49" s="1441" t="s">
        <v>1057</v>
      </c>
      <c r="E49" s="948" t="s">
        <v>996</v>
      </c>
      <c r="F49" s="1094" t="s">
        <v>1794</v>
      </c>
      <c r="G49" s="682">
        <v>1304677</v>
      </c>
      <c r="H49" s="1438"/>
      <c r="K49" s="929"/>
      <c r="M49" s="930"/>
    </row>
    <row r="50" spans="1:13">
      <c r="A50" s="1439">
        <f t="shared" si="0"/>
        <v>14</v>
      </c>
      <c r="B50" s="1442" t="s">
        <v>1055</v>
      </c>
      <c r="C50" s="1442" t="s">
        <v>1056</v>
      </c>
      <c r="D50" s="1442" t="s">
        <v>1057</v>
      </c>
      <c r="E50" s="948" t="s">
        <v>996</v>
      </c>
      <c r="F50" s="1094" t="s">
        <v>1787</v>
      </c>
      <c r="G50" s="682">
        <v>215066.66666667</v>
      </c>
      <c r="H50" s="1439"/>
      <c r="K50" s="929"/>
      <c r="M50" s="930"/>
    </row>
    <row r="51" spans="1:13">
      <c r="A51" s="1437">
        <v>12</v>
      </c>
      <c r="B51" s="1440" t="s">
        <v>1058</v>
      </c>
      <c r="C51" s="1440" t="s">
        <v>1059</v>
      </c>
      <c r="D51" s="1440" t="s">
        <v>1060</v>
      </c>
      <c r="E51" s="948" t="s">
        <v>996</v>
      </c>
      <c r="F51" s="1094" t="s">
        <v>1795</v>
      </c>
      <c r="G51" s="682">
        <v>116589</v>
      </c>
      <c r="H51" s="1437">
        <f>SUM(G51:G54)</f>
        <v>2272082.666666667</v>
      </c>
      <c r="K51" s="929"/>
      <c r="M51" s="930"/>
    </row>
    <row r="52" spans="1:13">
      <c r="A52" s="1438">
        <f t="shared" si="0"/>
        <v>13</v>
      </c>
      <c r="B52" s="1441" t="s">
        <v>1058</v>
      </c>
      <c r="C52" s="1441" t="s">
        <v>1059</v>
      </c>
      <c r="D52" s="1441" t="s">
        <v>1060</v>
      </c>
      <c r="E52" s="948" t="s">
        <v>996</v>
      </c>
      <c r="F52" s="1094" t="s">
        <v>1796</v>
      </c>
      <c r="G52" s="682">
        <v>485659</v>
      </c>
      <c r="H52" s="1438"/>
      <c r="K52" s="929"/>
      <c r="M52" s="930"/>
    </row>
    <row r="53" spans="1:13">
      <c r="A53" s="1438">
        <f t="shared" si="0"/>
        <v>14</v>
      </c>
      <c r="B53" s="1441" t="s">
        <v>1058</v>
      </c>
      <c r="C53" s="1441" t="s">
        <v>1059</v>
      </c>
      <c r="D53" s="1441" t="s">
        <v>1060</v>
      </c>
      <c r="E53" s="948" t="s">
        <v>996</v>
      </c>
      <c r="F53" s="1094" t="s">
        <v>1787</v>
      </c>
      <c r="G53" s="682">
        <v>379166.66666666669</v>
      </c>
      <c r="H53" s="1438"/>
      <c r="K53" s="929"/>
      <c r="M53" s="930"/>
    </row>
    <row r="54" spans="1:13">
      <c r="A54" s="1439">
        <f t="shared" si="0"/>
        <v>15</v>
      </c>
      <c r="B54" s="1442" t="s">
        <v>1058</v>
      </c>
      <c r="C54" s="1442" t="s">
        <v>1059</v>
      </c>
      <c r="D54" s="1442" t="s">
        <v>1060</v>
      </c>
      <c r="E54" s="948" t="s">
        <v>996</v>
      </c>
      <c r="F54" s="1094" t="s">
        <v>1794</v>
      </c>
      <c r="G54" s="682">
        <v>1290668</v>
      </c>
      <c r="H54" s="1439"/>
      <c r="K54" s="929"/>
      <c r="M54" s="930"/>
    </row>
    <row r="55" spans="1:13">
      <c r="A55" s="1437">
        <v>13</v>
      </c>
      <c r="B55" s="1440" t="s">
        <v>1061</v>
      </c>
      <c r="C55" s="1440" t="s">
        <v>1062</v>
      </c>
      <c r="D55" s="1440" t="s">
        <v>1063</v>
      </c>
      <c r="E55" s="948" t="s">
        <v>996</v>
      </c>
      <c r="F55" s="1094" t="s">
        <v>1795</v>
      </c>
      <c r="G55" s="682">
        <v>103901</v>
      </c>
      <c r="H55" s="1437">
        <f>SUM(G55:G58)</f>
        <v>2627986.6666666665</v>
      </c>
      <c r="K55" s="929"/>
      <c r="M55" s="930"/>
    </row>
    <row r="56" spans="1:13">
      <c r="A56" s="1438">
        <f t="shared" si="0"/>
        <v>14</v>
      </c>
      <c r="B56" s="1441" t="s">
        <v>1061</v>
      </c>
      <c r="C56" s="1441" t="s">
        <v>1062</v>
      </c>
      <c r="D56" s="1441" t="s">
        <v>1063</v>
      </c>
      <c r="E56" s="948" t="s">
        <v>996</v>
      </c>
      <c r="F56" s="1094" t="s">
        <v>1796</v>
      </c>
      <c r="G56" s="682">
        <v>457037</v>
      </c>
      <c r="H56" s="1438"/>
      <c r="K56" s="929"/>
      <c r="M56" s="930"/>
    </row>
    <row r="57" spans="1:13">
      <c r="A57" s="1438">
        <f t="shared" si="0"/>
        <v>15</v>
      </c>
      <c r="B57" s="1441" t="s">
        <v>1061</v>
      </c>
      <c r="C57" s="1441" t="s">
        <v>1062</v>
      </c>
      <c r="D57" s="1441" t="s">
        <v>1063</v>
      </c>
      <c r="E57" s="948" t="s">
        <v>996</v>
      </c>
      <c r="F57" s="1094" t="s">
        <v>1787</v>
      </c>
      <c r="G57" s="682">
        <v>890066.66666666663</v>
      </c>
      <c r="H57" s="1438"/>
      <c r="K57" s="929"/>
      <c r="M57" s="930"/>
    </row>
    <row r="58" spans="1:13">
      <c r="A58" s="1439">
        <f t="shared" si="0"/>
        <v>16</v>
      </c>
      <c r="B58" s="1442" t="s">
        <v>1061</v>
      </c>
      <c r="C58" s="1442" t="s">
        <v>1062</v>
      </c>
      <c r="D58" s="1442" t="s">
        <v>1063</v>
      </c>
      <c r="E58" s="948" t="s">
        <v>996</v>
      </c>
      <c r="F58" s="1094" t="s">
        <v>1794</v>
      </c>
      <c r="G58" s="682">
        <v>1176982</v>
      </c>
      <c r="H58" s="1439"/>
      <c r="K58" s="929"/>
      <c r="M58" s="930"/>
    </row>
    <row r="59" spans="1:13">
      <c r="A59" s="1437">
        <v>14</v>
      </c>
      <c r="B59" s="1440" t="s">
        <v>1064</v>
      </c>
      <c r="C59" s="1440" t="s">
        <v>1065</v>
      </c>
      <c r="D59" s="1440" t="s">
        <v>1066</v>
      </c>
      <c r="E59" s="948" t="s">
        <v>996</v>
      </c>
      <c r="F59" s="1094" t="s">
        <v>1795</v>
      </c>
      <c r="G59" s="682">
        <v>120918</v>
      </c>
      <c r="H59" s="1437">
        <f>SUM(G59:G62)</f>
        <v>2299445.666666667</v>
      </c>
      <c r="K59" s="929"/>
      <c r="M59" s="930"/>
    </row>
    <row r="60" spans="1:13">
      <c r="A60" s="1438">
        <f t="shared" si="0"/>
        <v>15</v>
      </c>
      <c r="B60" s="1441" t="s">
        <v>1064</v>
      </c>
      <c r="C60" s="1441" t="s">
        <v>1065</v>
      </c>
      <c r="D60" s="1441" t="s">
        <v>1066</v>
      </c>
      <c r="E60" s="948" t="s">
        <v>996</v>
      </c>
      <c r="F60" s="1094" t="s">
        <v>1796</v>
      </c>
      <c r="G60" s="682">
        <v>494836</v>
      </c>
      <c r="H60" s="1438"/>
      <c r="K60" s="929"/>
      <c r="M60" s="930"/>
    </row>
    <row r="61" spans="1:13">
      <c r="A61" s="1438">
        <f t="shared" si="0"/>
        <v>16</v>
      </c>
      <c r="B61" s="1441" t="s">
        <v>1064</v>
      </c>
      <c r="C61" s="1441" t="s">
        <v>1065</v>
      </c>
      <c r="D61" s="1441" t="s">
        <v>1066</v>
      </c>
      <c r="E61" s="948" t="s">
        <v>996</v>
      </c>
      <c r="F61" s="1094" t="s">
        <v>1787</v>
      </c>
      <c r="G61" s="682">
        <v>379166.66666666669</v>
      </c>
      <c r="H61" s="1438"/>
      <c r="K61" s="929"/>
      <c r="M61" s="930"/>
    </row>
    <row r="62" spans="1:13">
      <c r="A62" s="1439">
        <f t="shared" si="0"/>
        <v>17</v>
      </c>
      <c r="B62" s="1442" t="s">
        <v>1064</v>
      </c>
      <c r="C62" s="1442" t="s">
        <v>1065</v>
      </c>
      <c r="D62" s="1442" t="s">
        <v>1066</v>
      </c>
      <c r="E62" s="948" t="s">
        <v>996</v>
      </c>
      <c r="F62" s="1094" t="s">
        <v>1794</v>
      </c>
      <c r="G62" s="682">
        <v>1304525</v>
      </c>
      <c r="H62" s="1439"/>
      <c r="K62" s="929"/>
      <c r="M62" s="930"/>
    </row>
    <row r="63" spans="1:13">
      <c r="A63" s="1437">
        <v>15</v>
      </c>
      <c r="B63" s="1440" t="s">
        <v>1067</v>
      </c>
      <c r="C63" s="1440" t="s">
        <v>1068</v>
      </c>
      <c r="D63" s="1440" t="s">
        <v>1069</v>
      </c>
      <c r="E63" s="948" t="s">
        <v>996</v>
      </c>
      <c r="F63" s="1094" t="s">
        <v>1795</v>
      </c>
      <c r="G63" s="682">
        <v>106185</v>
      </c>
      <c r="H63" s="1437">
        <f>SUM(G63:G66)</f>
        <v>2191931</v>
      </c>
      <c r="K63" s="929"/>
      <c r="M63" s="930"/>
    </row>
    <row r="64" spans="1:13">
      <c r="A64" s="1438">
        <f t="shared" si="0"/>
        <v>16</v>
      </c>
      <c r="B64" s="1441" t="s">
        <v>1067</v>
      </c>
      <c r="C64" s="1441" t="s">
        <v>1068</v>
      </c>
      <c r="D64" s="1441" t="s">
        <v>1069</v>
      </c>
      <c r="E64" s="948" t="s">
        <v>996</v>
      </c>
      <c r="F64" s="1094" t="s">
        <v>1796</v>
      </c>
      <c r="G64" s="682">
        <v>445798</v>
      </c>
      <c r="H64" s="1438"/>
      <c r="K64" s="929"/>
      <c r="M64" s="930"/>
    </row>
    <row r="65" spans="1:13">
      <c r="A65" s="1438">
        <f t="shared" si="0"/>
        <v>17</v>
      </c>
      <c r="B65" s="1441" t="s">
        <v>1067</v>
      </c>
      <c r="C65" s="1441" t="s">
        <v>1068</v>
      </c>
      <c r="D65" s="1441" t="s">
        <v>1069</v>
      </c>
      <c r="E65" s="948" t="s">
        <v>996</v>
      </c>
      <c r="F65" s="1094" t="s">
        <v>1787</v>
      </c>
      <c r="G65" s="682">
        <v>487500</v>
      </c>
      <c r="H65" s="1438"/>
      <c r="K65" s="929"/>
      <c r="M65" s="930"/>
    </row>
    <row r="66" spans="1:13">
      <c r="A66" s="1439">
        <f t="shared" si="0"/>
        <v>18</v>
      </c>
      <c r="B66" s="1442" t="s">
        <v>1067</v>
      </c>
      <c r="C66" s="1442" t="s">
        <v>1068</v>
      </c>
      <c r="D66" s="1442" t="s">
        <v>1069</v>
      </c>
      <c r="E66" s="948" t="s">
        <v>996</v>
      </c>
      <c r="F66" s="1094" t="s">
        <v>1794</v>
      </c>
      <c r="G66" s="682">
        <v>1152448</v>
      </c>
      <c r="H66" s="1439"/>
      <c r="K66" s="929"/>
      <c r="M66" s="930"/>
    </row>
    <row r="67" spans="1:13">
      <c r="A67" s="1437">
        <v>16</v>
      </c>
      <c r="B67" s="1440" t="s">
        <v>1070</v>
      </c>
      <c r="C67" s="1440" t="s">
        <v>1071</v>
      </c>
      <c r="D67" s="1440" t="s">
        <v>1072</v>
      </c>
      <c r="E67" s="948" t="s">
        <v>996</v>
      </c>
      <c r="F67" s="1094" t="s">
        <v>1795</v>
      </c>
      <c r="G67" s="682">
        <v>123664</v>
      </c>
      <c r="H67" s="1437">
        <f>SUM(G67:G70)</f>
        <v>2894832.3333333335</v>
      </c>
      <c r="K67" s="929"/>
      <c r="M67" s="930"/>
    </row>
    <row r="68" spans="1:13">
      <c r="A68" s="1438">
        <f t="shared" si="0"/>
        <v>17</v>
      </c>
      <c r="B68" s="1441" t="s">
        <v>1070</v>
      </c>
      <c r="C68" s="1441" t="s">
        <v>1071</v>
      </c>
      <c r="D68" s="1441" t="s">
        <v>1072</v>
      </c>
      <c r="E68" s="948" t="s">
        <v>996</v>
      </c>
      <c r="F68" s="1094" t="s">
        <v>1796</v>
      </c>
      <c r="G68" s="682">
        <v>516090</v>
      </c>
      <c r="H68" s="1438"/>
      <c r="K68" s="929"/>
      <c r="M68" s="930"/>
    </row>
    <row r="69" spans="1:13">
      <c r="A69" s="1438">
        <f t="shared" si="0"/>
        <v>18</v>
      </c>
      <c r="B69" s="1441" t="s">
        <v>1070</v>
      </c>
      <c r="C69" s="1441" t="s">
        <v>1071</v>
      </c>
      <c r="D69" s="1441" t="s">
        <v>1072</v>
      </c>
      <c r="E69" s="948" t="s">
        <v>996</v>
      </c>
      <c r="F69" s="1094" t="s">
        <v>1787</v>
      </c>
      <c r="G69" s="682">
        <v>920833.33333333337</v>
      </c>
      <c r="H69" s="1438"/>
      <c r="K69" s="929"/>
      <c r="M69" s="930"/>
    </row>
    <row r="70" spans="1:13">
      <c r="A70" s="1439">
        <f t="shared" si="0"/>
        <v>19</v>
      </c>
      <c r="B70" s="1442" t="s">
        <v>1070</v>
      </c>
      <c r="C70" s="1442" t="s">
        <v>1071</v>
      </c>
      <c r="D70" s="1442" t="s">
        <v>1072</v>
      </c>
      <c r="E70" s="948" t="s">
        <v>996</v>
      </c>
      <c r="F70" s="1094" t="s">
        <v>1794</v>
      </c>
      <c r="G70" s="682">
        <v>1334245</v>
      </c>
      <c r="H70" s="1439"/>
      <c r="K70" s="929"/>
      <c r="M70" s="930"/>
    </row>
    <row r="71" spans="1:13">
      <c r="A71" s="1437">
        <v>17</v>
      </c>
      <c r="B71" s="1440" t="s">
        <v>1073</v>
      </c>
      <c r="C71" s="1440" t="s">
        <v>1074</v>
      </c>
      <c r="D71" s="1440" t="s">
        <v>1075</v>
      </c>
      <c r="E71" s="948" t="s">
        <v>996</v>
      </c>
      <c r="F71" s="1094" t="s">
        <v>1795</v>
      </c>
      <c r="G71" s="682">
        <v>117606</v>
      </c>
      <c r="H71" s="1437">
        <f>SUM(G71:G74)</f>
        <v>2527771</v>
      </c>
      <c r="K71" s="929"/>
      <c r="M71" s="930"/>
    </row>
    <row r="72" spans="1:13">
      <c r="A72" s="1438">
        <f t="shared" si="0"/>
        <v>18</v>
      </c>
      <c r="B72" s="1441" t="s">
        <v>1073</v>
      </c>
      <c r="C72" s="1441" t="s">
        <v>1074</v>
      </c>
      <c r="D72" s="1441" t="s">
        <v>1075</v>
      </c>
      <c r="E72" s="948" t="s">
        <v>996</v>
      </c>
      <c r="F72" s="1094" t="s">
        <v>1796</v>
      </c>
      <c r="G72" s="682">
        <v>484347</v>
      </c>
      <c r="H72" s="1438"/>
      <c r="K72" s="929"/>
      <c r="M72" s="930"/>
    </row>
    <row r="73" spans="1:13">
      <c r="A73" s="1438">
        <f t="shared" ref="A73:A128" si="1">+A72+1</f>
        <v>19</v>
      </c>
      <c r="B73" s="1441" t="s">
        <v>1073</v>
      </c>
      <c r="C73" s="1441" t="s">
        <v>1074</v>
      </c>
      <c r="D73" s="1441" t="s">
        <v>1075</v>
      </c>
      <c r="E73" s="948" t="s">
        <v>996</v>
      </c>
      <c r="F73" s="1094" t="s">
        <v>1787</v>
      </c>
      <c r="G73" s="682">
        <v>677300</v>
      </c>
      <c r="H73" s="1438"/>
      <c r="K73" s="929"/>
      <c r="M73" s="930"/>
    </row>
    <row r="74" spans="1:13">
      <c r="A74" s="1439">
        <f t="shared" si="1"/>
        <v>20</v>
      </c>
      <c r="B74" s="1442" t="s">
        <v>1073</v>
      </c>
      <c r="C74" s="1442" t="s">
        <v>1074</v>
      </c>
      <c r="D74" s="1442" t="s">
        <v>1075</v>
      </c>
      <c r="E74" s="948" t="s">
        <v>996</v>
      </c>
      <c r="F74" s="1094" t="s">
        <v>1794</v>
      </c>
      <c r="G74" s="682">
        <v>1248518</v>
      </c>
      <c r="H74" s="1439"/>
      <c r="K74" s="929"/>
      <c r="M74" s="930"/>
    </row>
    <row r="75" spans="1:13">
      <c r="A75" s="1437">
        <v>18</v>
      </c>
      <c r="B75" s="1440" t="s">
        <v>1076</v>
      </c>
      <c r="C75" s="1440" t="s">
        <v>1077</v>
      </c>
      <c r="D75" s="1440" t="s">
        <v>1078</v>
      </c>
      <c r="E75" s="948" t="s">
        <v>996</v>
      </c>
      <c r="F75" s="1094" t="s">
        <v>1795</v>
      </c>
      <c r="G75" s="682">
        <v>116258</v>
      </c>
      <c r="H75" s="1437">
        <f>SUM(G75:G78)</f>
        <v>2582650.666666667</v>
      </c>
      <c r="K75" s="929"/>
      <c r="M75" s="930"/>
    </row>
    <row r="76" spans="1:13">
      <c r="A76" s="1438">
        <f t="shared" si="1"/>
        <v>19</v>
      </c>
      <c r="B76" s="1441" t="s">
        <v>1076</v>
      </c>
      <c r="C76" s="1441" t="s">
        <v>1077</v>
      </c>
      <c r="D76" s="1441" t="s">
        <v>1078</v>
      </c>
      <c r="E76" s="948" t="s">
        <v>996</v>
      </c>
      <c r="F76" s="1094" t="s">
        <v>1796</v>
      </c>
      <c r="G76" s="682">
        <v>475357</v>
      </c>
      <c r="H76" s="1438"/>
      <c r="K76" s="929"/>
      <c r="M76" s="930"/>
    </row>
    <row r="77" spans="1:13">
      <c r="A77" s="1438">
        <f t="shared" si="1"/>
        <v>20</v>
      </c>
      <c r="B77" s="1441" t="s">
        <v>1076</v>
      </c>
      <c r="C77" s="1441" t="s">
        <v>1077</v>
      </c>
      <c r="D77" s="1441" t="s">
        <v>1078</v>
      </c>
      <c r="E77" s="948" t="s">
        <v>996</v>
      </c>
      <c r="F77" s="1094" t="s">
        <v>1787</v>
      </c>
      <c r="G77" s="682">
        <v>704166.66666666674</v>
      </c>
      <c r="H77" s="1438"/>
      <c r="K77" s="929"/>
      <c r="M77" s="930"/>
    </row>
    <row r="78" spans="1:13">
      <c r="A78" s="1439">
        <f t="shared" si="1"/>
        <v>21</v>
      </c>
      <c r="B78" s="1442" t="s">
        <v>1076</v>
      </c>
      <c r="C78" s="1442" t="s">
        <v>1077</v>
      </c>
      <c r="D78" s="1442" t="s">
        <v>1078</v>
      </c>
      <c r="E78" s="948" t="s">
        <v>996</v>
      </c>
      <c r="F78" s="1094" t="s">
        <v>1794</v>
      </c>
      <c r="G78" s="682">
        <v>1286869</v>
      </c>
      <c r="H78" s="1439"/>
      <c r="J78" s="915"/>
      <c r="K78" s="1016"/>
      <c r="M78" s="930"/>
    </row>
    <row r="79" spans="1:13">
      <c r="A79" s="1437">
        <v>19</v>
      </c>
      <c r="B79" s="1440" t="s">
        <v>1079</v>
      </c>
      <c r="C79" s="1440" t="s">
        <v>1080</v>
      </c>
      <c r="D79" s="1440" t="s">
        <v>1081</v>
      </c>
      <c r="E79" s="948" t="s">
        <v>996</v>
      </c>
      <c r="F79" s="1094" t="s">
        <v>1795</v>
      </c>
      <c r="G79" s="682">
        <v>120763</v>
      </c>
      <c r="H79" s="1437">
        <f>SUM(G79:G82)</f>
        <v>3037672</v>
      </c>
      <c r="K79" s="929"/>
      <c r="M79" s="930"/>
    </row>
    <row r="80" spans="1:13">
      <c r="A80" s="1438">
        <f t="shared" si="1"/>
        <v>20</v>
      </c>
      <c r="B80" s="1441" t="s">
        <v>1079</v>
      </c>
      <c r="C80" s="1441" t="s">
        <v>1080</v>
      </c>
      <c r="D80" s="1441" t="s">
        <v>1081</v>
      </c>
      <c r="E80" s="948" t="s">
        <v>996</v>
      </c>
      <c r="F80" s="1094" t="s">
        <v>1796</v>
      </c>
      <c r="G80" s="682">
        <v>548345</v>
      </c>
      <c r="H80" s="1438"/>
      <c r="K80" s="929"/>
      <c r="M80" s="930"/>
    </row>
    <row r="81" spans="1:13">
      <c r="A81" s="1438">
        <f t="shared" si="1"/>
        <v>21</v>
      </c>
      <c r="B81" s="1441" t="s">
        <v>1079</v>
      </c>
      <c r="C81" s="1441" t="s">
        <v>1080</v>
      </c>
      <c r="D81" s="1441" t="s">
        <v>1081</v>
      </c>
      <c r="E81" s="948" t="s">
        <v>996</v>
      </c>
      <c r="F81" s="1094" t="s">
        <v>1794</v>
      </c>
      <c r="G81" s="682">
        <v>1431064</v>
      </c>
      <c r="H81" s="1438"/>
      <c r="K81" s="929"/>
      <c r="M81" s="930"/>
    </row>
    <row r="82" spans="1:13">
      <c r="A82" s="1439">
        <f t="shared" si="1"/>
        <v>22</v>
      </c>
      <c r="B82" s="1442" t="s">
        <v>1079</v>
      </c>
      <c r="C82" s="1442" t="s">
        <v>1080</v>
      </c>
      <c r="D82" s="1442" t="s">
        <v>1081</v>
      </c>
      <c r="E82" s="948" t="s">
        <v>996</v>
      </c>
      <c r="F82" s="1094" t="s">
        <v>1787</v>
      </c>
      <c r="G82" s="682">
        <v>937500</v>
      </c>
      <c r="H82" s="1439"/>
      <c r="K82" s="929"/>
      <c r="M82" s="930"/>
    </row>
    <row r="83" spans="1:13">
      <c r="A83" s="1437">
        <v>20</v>
      </c>
      <c r="B83" s="1440" t="s">
        <v>1082</v>
      </c>
      <c r="C83" s="1440" t="s">
        <v>1083</v>
      </c>
      <c r="D83" s="1440" t="s">
        <v>1084</v>
      </c>
      <c r="E83" s="948" t="s">
        <v>996</v>
      </c>
      <c r="F83" s="1094" t="s">
        <v>1795</v>
      </c>
      <c r="G83" s="682">
        <v>94775</v>
      </c>
      <c r="H83" s="1437">
        <f>SUM(G83:G86)</f>
        <v>2218231</v>
      </c>
      <c r="K83" s="929"/>
      <c r="M83" s="930"/>
    </row>
    <row r="84" spans="1:13">
      <c r="A84" s="1438">
        <f t="shared" si="1"/>
        <v>21</v>
      </c>
      <c r="B84" s="1441" t="s">
        <v>1082</v>
      </c>
      <c r="C84" s="1441" t="s">
        <v>1083</v>
      </c>
      <c r="D84" s="1441" t="s">
        <v>1084</v>
      </c>
      <c r="E84" s="948" t="s">
        <v>996</v>
      </c>
      <c r="F84" s="1094" t="s">
        <v>1796</v>
      </c>
      <c r="G84" s="682">
        <v>504558</v>
      </c>
      <c r="H84" s="1438"/>
      <c r="K84" s="929"/>
      <c r="M84" s="930"/>
    </row>
    <row r="85" spans="1:13">
      <c r="A85" s="1438">
        <f t="shared" si="1"/>
        <v>22</v>
      </c>
      <c r="B85" s="1441" t="s">
        <v>1082</v>
      </c>
      <c r="C85" s="1441" t="s">
        <v>1083</v>
      </c>
      <c r="D85" s="1441" t="s">
        <v>1084</v>
      </c>
      <c r="E85" s="948" t="s">
        <v>996</v>
      </c>
      <c r="F85" s="1094" t="s">
        <v>1787</v>
      </c>
      <c r="G85" s="682">
        <v>437500</v>
      </c>
      <c r="H85" s="1438"/>
      <c r="K85" s="929"/>
      <c r="M85" s="930"/>
    </row>
    <row r="86" spans="1:13">
      <c r="A86" s="1439">
        <f t="shared" si="1"/>
        <v>23</v>
      </c>
      <c r="B86" s="1442" t="s">
        <v>1082</v>
      </c>
      <c r="C86" s="1442" t="s">
        <v>1083</v>
      </c>
      <c r="D86" s="1442" t="s">
        <v>1084</v>
      </c>
      <c r="E86" s="948" t="s">
        <v>996</v>
      </c>
      <c r="F86" s="1094" t="s">
        <v>1794</v>
      </c>
      <c r="G86" s="682">
        <v>1181398</v>
      </c>
      <c r="H86" s="1439"/>
      <c r="K86" s="929"/>
      <c r="M86" s="930"/>
    </row>
    <row r="87" spans="1:13">
      <c r="A87" s="1437">
        <v>21</v>
      </c>
      <c r="B87" s="1440" t="s">
        <v>1085</v>
      </c>
      <c r="C87" s="1440" t="s">
        <v>1086</v>
      </c>
      <c r="D87" s="1440" t="s">
        <v>1087</v>
      </c>
      <c r="E87" s="948" t="s">
        <v>996</v>
      </c>
      <c r="F87" s="1094" t="s">
        <v>1795</v>
      </c>
      <c r="G87" s="682">
        <v>120669</v>
      </c>
      <c r="H87" s="1437">
        <f>SUM(G87:G90)</f>
        <v>2846631.666666667</v>
      </c>
      <c r="K87" s="929"/>
      <c r="M87" s="930"/>
    </row>
    <row r="88" spans="1:13">
      <c r="A88" s="1438">
        <f t="shared" si="1"/>
        <v>22</v>
      </c>
      <c r="B88" s="1441" t="s">
        <v>1085</v>
      </c>
      <c r="C88" s="1441" t="s">
        <v>1086</v>
      </c>
      <c r="D88" s="1441" t="s">
        <v>1087</v>
      </c>
      <c r="E88" s="948" t="s">
        <v>996</v>
      </c>
      <c r="F88" s="1094" t="s">
        <v>1796</v>
      </c>
      <c r="G88" s="682">
        <v>498312</v>
      </c>
      <c r="H88" s="1438"/>
      <c r="K88" s="929"/>
      <c r="M88" s="930"/>
    </row>
    <row r="89" spans="1:13">
      <c r="A89" s="1438">
        <f t="shared" si="1"/>
        <v>23</v>
      </c>
      <c r="B89" s="1441" t="s">
        <v>1085</v>
      </c>
      <c r="C89" s="1441" t="s">
        <v>1086</v>
      </c>
      <c r="D89" s="1441" t="s">
        <v>1087</v>
      </c>
      <c r="E89" s="948" t="s">
        <v>996</v>
      </c>
      <c r="F89" s="1094" t="s">
        <v>1787</v>
      </c>
      <c r="G89" s="682">
        <v>893966.66666666686</v>
      </c>
      <c r="H89" s="1438"/>
      <c r="K89" s="929"/>
      <c r="M89" s="930"/>
    </row>
    <row r="90" spans="1:13">
      <c r="A90" s="1439">
        <f t="shared" si="1"/>
        <v>24</v>
      </c>
      <c r="B90" s="1442" t="s">
        <v>1085</v>
      </c>
      <c r="C90" s="1442" t="s">
        <v>1086</v>
      </c>
      <c r="D90" s="1442" t="s">
        <v>1087</v>
      </c>
      <c r="E90" s="948" t="s">
        <v>996</v>
      </c>
      <c r="F90" s="1094" t="s">
        <v>1794</v>
      </c>
      <c r="G90" s="682">
        <v>1333684</v>
      </c>
      <c r="H90" s="1439"/>
      <c r="K90" s="929"/>
      <c r="M90" s="930"/>
    </row>
    <row r="91" spans="1:13">
      <c r="A91" s="1437">
        <v>22</v>
      </c>
      <c r="B91" s="1440" t="s">
        <v>1788</v>
      </c>
      <c r="C91" s="1440" t="s">
        <v>1789</v>
      </c>
      <c r="D91" s="1440" t="s">
        <v>1790</v>
      </c>
      <c r="E91" s="948" t="s">
        <v>996</v>
      </c>
      <c r="F91" s="1094" t="s">
        <v>1795</v>
      </c>
      <c r="G91" s="682">
        <v>42894</v>
      </c>
      <c r="H91" s="1437">
        <f>SUM(G91:G94)</f>
        <v>830508</v>
      </c>
      <c r="K91" s="929"/>
      <c r="M91" s="930"/>
    </row>
    <row r="92" spans="1:13">
      <c r="A92" s="1438">
        <f t="shared" si="1"/>
        <v>23</v>
      </c>
      <c r="B92" s="1441" t="s">
        <v>1788</v>
      </c>
      <c r="C92" s="1441" t="s">
        <v>1789</v>
      </c>
      <c r="D92" s="1441" t="s">
        <v>1790</v>
      </c>
      <c r="E92" s="948" t="s">
        <v>996</v>
      </c>
      <c r="F92" s="1094" t="s">
        <v>1794</v>
      </c>
      <c r="G92" s="682">
        <v>292556</v>
      </c>
      <c r="H92" s="1438"/>
      <c r="K92" s="929"/>
      <c r="M92" s="930"/>
    </row>
    <row r="93" spans="1:13">
      <c r="A93" s="1438">
        <f t="shared" si="1"/>
        <v>24</v>
      </c>
      <c r="B93" s="1441" t="s">
        <v>1788</v>
      </c>
      <c r="C93" s="1441" t="s">
        <v>1789</v>
      </c>
      <c r="D93" s="1441" t="s">
        <v>1790</v>
      </c>
      <c r="E93" s="948" t="s">
        <v>996</v>
      </c>
      <c r="F93" s="1094" t="s">
        <v>1787</v>
      </c>
      <c r="G93" s="682">
        <v>102502</v>
      </c>
      <c r="H93" s="1438"/>
      <c r="K93" s="929"/>
      <c r="M93" s="930"/>
    </row>
    <row r="94" spans="1:13">
      <c r="A94" s="1439">
        <f t="shared" si="1"/>
        <v>25</v>
      </c>
      <c r="B94" s="1442" t="s">
        <v>1788</v>
      </c>
      <c r="C94" s="1442" t="s">
        <v>1789</v>
      </c>
      <c r="D94" s="1442" t="s">
        <v>1790</v>
      </c>
      <c r="E94" s="948" t="s">
        <v>996</v>
      </c>
      <c r="F94" s="1094" t="s">
        <v>1796</v>
      </c>
      <c r="G94" s="682">
        <v>392556</v>
      </c>
      <c r="H94" s="1439"/>
      <c r="K94" s="929"/>
      <c r="M94" s="930"/>
    </row>
    <row r="95" spans="1:13">
      <c r="A95" s="1437">
        <v>23</v>
      </c>
      <c r="B95" s="1440" t="s">
        <v>1088</v>
      </c>
      <c r="C95" s="1440" t="s">
        <v>1089</v>
      </c>
      <c r="D95" s="1440" t="s">
        <v>1090</v>
      </c>
      <c r="E95" s="948" t="s">
        <v>996</v>
      </c>
      <c r="F95" s="1094" t="s">
        <v>1795</v>
      </c>
      <c r="G95" s="682">
        <v>137816</v>
      </c>
      <c r="H95" s="1437">
        <f>SUM(G95:G98)</f>
        <v>2276161</v>
      </c>
      <c r="K95" s="929"/>
      <c r="M95" s="930"/>
    </row>
    <row r="96" spans="1:13">
      <c r="A96" s="1438">
        <f t="shared" si="1"/>
        <v>24</v>
      </c>
      <c r="B96" s="1441" t="s">
        <v>1088</v>
      </c>
      <c r="C96" s="1441" t="s">
        <v>1089</v>
      </c>
      <c r="D96" s="1441" t="s">
        <v>1090</v>
      </c>
      <c r="E96" s="948" t="s">
        <v>996</v>
      </c>
      <c r="F96" s="1094" t="s">
        <v>1796</v>
      </c>
      <c r="G96" s="682">
        <v>586951</v>
      </c>
      <c r="H96" s="1438"/>
      <c r="K96" s="929"/>
      <c r="M96" s="930"/>
    </row>
    <row r="97" spans="1:13">
      <c r="A97" s="1438">
        <f t="shared" si="1"/>
        <v>25</v>
      </c>
      <c r="B97" s="1441" t="s">
        <v>1088</v>
      </c>
      <c r="C97" s="1441" t="s">
        <v>1089</v>
      </c>
      <c r="D97" s="1441" t="s">
        <v>1090</v>
      </c>
      <c r="E97" s="948" t="s">
        <v>996</v>
      </c>
      <c r="F97" s="1094" t="s">
        <v>1794</v>
      </c>
      <c r="G97" s="682">
        <v>1426394</v>
      </c>
      <c r="H97" s="1438"/>
      <c r="K97" s="929"/>
      <c r="M97" s="930"/>
    </row>
    <row r="98" spans="1:13">
      <c r="A98" s="1439">
        <f t="shared" si="1"/>
        <v>26</v>
      </c>
      <c r="B98" s="1442" t="s">
        <v>1088</v>
      </c>
      <c r="C98" s="1442" t="s">
        <v>1089</v>
      </c>
      <c r="D98" s="1442" t="s">
        <v>1090</v>
      </c>
      <c r="E98" s="948" t="s">
        <v>996</v>
      </c>
      <c r="F98" s="1094" t="s">
        <v>1787</v>
      </c>
      <c r="G98" s="682">
        <v>125000</v>
      </c>
      <c r="H98" s="1439"/>
      <c r="K98" s="929"/>
      <c r="M98" s="930"/>
    </row>
    <row r="99" spans="1:13">
      <c r="A99" s="1437">
        <v>24</v>
      </c>
      <c r="B99" s="1440" t="s">
        <v>1091</v>
      </c>
      <c r="C99" s="1440" t="s">
        <v>1092</v>
      </c>
      <c r="D99" s="1440" t="s">
        <v>1093</v>
      </c>
      <c r="E99" s="948" t="s">
        <v>996</v>
      </c>
      <c r="F99" s="1094" t="s">
        <v>1795</v>
      </c>
      <c r="G99" s="682">
        <v>224018</v>
      </c>
      <c r="H99" s="1437">
        <f>SUM(G99:G102)</f>
        <v>3329915.3333333335</v>
      </c>
      <c r="K99" s="929"/>
      <c r="M99" s="930"/>
    </row>
    <row r="100" spans="1:13">
      <c r="A100" s="1438">
        <f t="shared" si="1"/>
        <v>25</v>
      </c>
      <c r="B100" s="1441" t="s">
        <v>1091</v>
      </c>
      <c r="C100" s="1441" t="s">
        <v>1092</v>
      </c>
      <c r="D100" s="1441" t="s">
        <v>1093</v>
      </c>
      <c r="E100" s="948" t="s">
        <v>996</v>
      </c>
      <c r="F100" s="1094" t="s">
        <v>1796</v>
      </c>
      <c r="G100" s="682">
        <v>1009442</v>
      </c>
      <c r="H100" s="1438"/>
      <c r="K100" s="929"/>
      <c r="M100" s="930"/>
    </row>
    <row r="101" spans="1:13">
      <c r="A101" s="1438">
        <f t="shared" si="1"/>
        <v>26</v>
      </c>
      <c r="B101" s="1441" t="s">
        <v>1091</v>
      </c>
      <c r="C101" s="1441" t="s">
        <v>1092</v>
      </c>
      <c r="D101" s="1441" t="s">
        <v>1093</v>
      </c>
      <c r="E101" s="948" t="s">
        <v>996</v>
      </c>
      <c r="F101" s="1094" t="s">
        <v>1787</v>
      </c>
      <c r="G101" s="682">
        <v>1531833.3333333335</v>
      </c>
      <c r="H101" s="1438"/>
      <c r="K101" s="929"/>
      <c r="M101" s="930"/>
    </row>
    <row r="102" spans="1:13">
      <c r="A102" s="1439">
        <f t="shared" si="1"/>
        <v>27</v>
      </c>
      <c r="B102" s="1442" t="s">
        <v>1091</v>
      </c>
      <c r="C102" s="1442" t="s">
        <v>1092</v>
      </c>
      <c r="D102" s="1442" t="s">
        <v>1093</v>
      </c>
      <c r="E102" s="948" t="s">
        <v>996</v>
      </c>
      <c r="F102" s="1094" t="s">
        <v>1794</v>
      </c>
      <c r="G102" s="682">
        <v>564622</v>
      </c>
      <c r="H102" s="1439"/>
      <c r="K102" s="929"/>
      <c r="M102" s="930"/>
    </row>
    <row r="103" spans="1:13">
      <c r="A103" s="1437">
        <v>25</v>
      </c>
      <c r="B103" s="1440" t="s">
        <v>1094</v>
      </c>
      <c r="C103" s="1440" t="s">
        <v>1095</v>
      </c>
      <c r="D103" s="1440" t="s">
        <v>1096</v>
      </c>
      <c r="E103" s="948" t="s">
        <v>996</v>
      </c>
      <c r="F103" s="1094" t="s">
        <v>1795</v>
      </c>
      <c r="G103" s="682">
        <v>0</v>
      </c>
      <c r="H103" s="1437">
        <f>SUM(G103:G106)</f>
        <v>379166.66666666669</v>
      </c>
      <c r="K103" s="929"/>
      <c r="M103" s="930"/>
    </row>
    <row r="104" spans="1:13">
      <c r="A104" s="1438">
        <f t="shared" si="1"/>
        <v>26</v>
      </c>
      <c r="B104" s="1441" t="s">
        <v>1094</v>
      </c>
      <c r="C104" s="1441" t="s">
        <v>1095</v>
      </c>
      <c r="D104" s="1441" t="s">
        <v>1096</v>
      </c>
      <c r="E104" s="948" t="s">
        <v>996</v>
      </c>
      <c r="F104" s="1094" t="s">
        <v>1796</v>
      </c>
      <c r="G104" s="682">
        <v>0</v>
      </c>
      <c r="H104" s="1438"/>
      <c r="K104" s="929"/>
      <c r="M104" s="930"/>
    </row>
    <row r="105" spans="1:13">
      <c r="A105" s="1438">
        <f t="shared" si="1"/>
        <v>27</v>
      </c>
      <c r="B105" s="1441" t="s">
        <v>1094</v>
      </c>
      <c r="C105" s="1441" t="s">
        <v>1095</v>
      </c>
      <c r="D105" s="1441" t="s">
        <v>1096</v>
      </c>
      <c r="E105" s="948" t="s">
        <v>996</v>
      </c>
      <c r="F105" s="1094" t="s">
        <v>1787</v>
      </c>
      <c r="G105" s="682">
        <v>379166.66666666669</v>
      </c>
      <c r="H105" s="1438"/>
      <c r="K105" s="929"/>
      <c r="M105" s="930"/>
    </row>
    <row r="106" spans="1:13">
      <c r="A106" s="1439">
        <f t="shared" si="1"/>
        <v>28</v>
      </c>
      <c r="B106" s="1442" t="s">
        <v>1094</v>
      </c>
      <c r="C106" s="1442" t="s">
        <v>1095</v>
      </c>
      <c r="D106" s="1442" t="s">
        <v>1096</v>
      </c>
      <c r="E106" s="948" t="s">
        <v>996</v>
      </c>
      <c r="F106" s="1094" t="s">
        <v>1794</v>
      </c>
      <c r="G106" s="682">
        <v>0</v>
      </c>
      <c r="H106" s="1439"/>
      <c r="K106" s="929"/>
      <c r="M106" s="930"/>
    </row>
    <row r="107" spans="1:13">
      <c r="A107" s="1437">
        <v>26</v>
      </c>
      <c r="B107" s="1440" t="s">
        <v>1097</v>
      </c>
      <c r="C107" s="1440" t="s">
        <v>1098</v>
      </c>
      <c r="D107" s="1440" t="s">
        <v>1099</v>
      </c>
      <c r="E107" s="948" t="s">
        <v>996</v>
      </c>
      <c r="F107" s="1094" t="s">
        <v>1795</v>
      </c>
      <c r="G107" s="682">
        <v>105354</v>
      </c>
      <c r="H107" s="1437">
        <f>SUM(G107:G110)</f>
        <v>2120308.3333333335</v>
      </c>
      <c r="K107" s="929"/>
      <c r="M107" s="930"/>
    </row>
    <row r="108" spans="1:13">
      <c r="A108" s="1438">
        <f t="shared" si="1"/>
        <v>27</v>
      </c>
      <c r="B108" s="1441" t="s">
        <v>1097</v>
      </c>
      <c r="C108" s="1441" t="s">
        <v>1098</v>
      </c>
      <c r="D108" s="1441" t="s">
        <v>1099</v>
      </c>
      <c r="E108" s="948" t="s">
        <v>996</v>
      </c>
      <c r="F108" s="1094" t="s">
        <v>1796</v>
      </c>
      <c r="G108" s="682">
        <v>431447</v>
      </c>
      <c r="H108" s="1438"/>
      <c r="K108" s="929"/>
      <c r="M108" s="930"/>
    </row>
    <row r="109" spans="1:13">
      <c r="A109" s="1438">
        <f t="shared" si="1"/>
        <v>28</v>
      </c>
      <c r="B109" s="1441" t="s">
        <v>1097</v>
      </c>
      <c r="C109" s="1441" t="s">
        <v>1098</v>
      </c>
      <c r="D109" s="1441" t="s">
        <v>1099</v>
      </c>
      <c r="E109" s="948" t="s">
        <v>996</v>
      </c>
      <c r="F109" s="1094" t="s">
        <v>1787</v>
      </c>
      <c r="G109" s="682">
        <v>433333.33333333337</v>
      </c>
      <c r="H109" s="1438"/>
      <c r="K109" s="929"/>
      <c r="M109" s="930"/>
    </row>
    <row r="110" spans="1:13">
      <c r="A110" s="1439">
        <f t="shared" si="1"/>
        <v>29</v>
      </c>
      <c r="B110" s="1442" t="s">
        <v>1097</v>
      </c>
      <c r="C110" s="1442" t="s">
        <v>1098</v>
      </c>
      <c r="D110" s="1442" t="s">
        <v>1099</v>
      </c>
      <c r="E110" s="948" t="s">
        <v>996</v>
      </c>
      <c r="F110" s="1094" t="s">
        <v>1794</v>
      </c>
      <c r="G110" s="682">
        <v>1150174</v>
      </c>
      <c r="H110" s="1439"/>
      <c r="K110" s="929"/>
      <c r="M110" s="930"/>
    </row>
    <row r="111" spans="1:13">
      <c r="A111" s="1437">
        <v>27</v>
      </c>
      <c r="B111" s="1440" t="s">
        <v>1100</v>
      </c>
      <c r="C111" s="1440" t="s">
        <v>1101</v>
      </c>
      <c r="D111" s="1440" t="s">
        <v>1102</v>
      </c>
      <c r="E111" s="948" t="s">
        <v>996</v>
      </c>
      <c r="F111" s="1094" t="s">
        <v>1795</v>
      </c>
      <c r="G111" s="682">
        <v>103479</v>
      </c>
      <c r="H111" s="1437">
        <f>SUM(G111:G114)</f>
        <v>2103581.3333333335</v>
      </c>
      <c r="K111" s="929"/>
      <c r="M111" s="930"/>
    </row>
    <row r="112" spans="1:13">
      <c r="A112" s="1438">
        <f t="shared" si="1"/>
        <v>28</v>
      </c>
      <c r="B112" s="1441" t="s">
        <v>1100</v>
      </c>
      <c r="C112" s="1441" t="s">
        <v>1101</v>
      </c>
      <c r="D112" s="1441" t="s">
        <v>1102</v>
      </c>
      <c r="E112" s="948" t="s">
        <v>996</v>
      </c>
      <c r="F112" s="1094" t="s">
        <v>1796</v>
      </c>
      <c r="G112" s="682">
        <v>425798</v>
      </c>
      <c r="H112" s="1438"/>
      <c r="K112" s="929"/>
      <c r="M112" s="930"/>
    </row>
    <row r="113" spans="1:13">
      <c r="A113" s="1438">
        <f t="shared" si="1"/>
        <v>29</v>
      </c>
      <c r="B113" s="1441" t="s">
        <v>1100</v>
      </c>
      <c r="C113" s="1441" t="s">
        <v>1101</v>
      </c>
      <c r="D113" s="1441" t="s">
        <v>1102</v>
      </c>
      <c r="E113" s="948" t="s">
        <v>996</v>
      </c>
      <c r="F113" s="1094" t="s">
        <v>1787</v>
      </c>
      <c r="G113" s="682">
        <v>433333.33333333337</v>
      </c>
      <c r="H113" s="1438"/>
      <c r="K113" s="929"/>
      <c r="M113" s="930"/>
    </row>
    <row r="114" spans="1:13">
      <c r="A114" s="1439">
        <f t="shared" si="1"/>
        <v>30</v>
      </c>
      <c r="B114" s="1442" t="s">
        <v>1100</v>
      </c>
      <c r="C114" s="1442" t="s">
        <v>1101</v>
      </c>
      <c r="D114" s="1442" t="s">
        <v>1102</v>
      </c>
      <c r="E114" s="948" t="s">
        <v>996</v>
      </c>
      <c r="F114" s="1094" t="s">
        <v>1794</v>
      </c>
      <c r="G114" s="682">
        <v>1140971</v>
      </c>
      <c r="H114" s="1439"/>
      <c r="K114" s="929"/>
      <c r="M114" s="930"/>
    </row>
    <row r="115" spans="1:13">
      <c r="A115" s="1437">
        <v>28</v>
      </c>
      <c r="B115" s="1440" t="s">
        <v>1103</v>
      </c>
      <c r="C115" s="1440" t="s">
        <v>1104</v>
      </c>
      <c r="D115" s="1440" t="s">
        <v>1105</v>
      </c>
      <c r="E115" s="948" t="s">
        <v>996</v>
      </c>
      <c r="F115" s="1094" t="s">
        <v>1795</v>
      </c>
      <c r="G115" s="682">
        <v>130353</v>
      </c>
      <c r="H115" s="1437">
        <f>SUM(G115:G118)</f>
        <v>2099689</v>
      </c>
      <c r="K115" s="929"/>
      <c r="M115" s="930"/>
    </row>
    <row r="116" spans="1:13">
      <c r="A116" s="1438">
        <f t="shared" si="1"/>
        <v>29</v>
      </c>
      <c r="B116" s="1441" t="s">
        <v>1103</v>
      </c>
      <c r="C116" s="1441" t="s">
        <v>1104</v>
      </c>
      <c r="D116" s="1441" t="s">
        <v>1105</v>
      </c>
      <c r="E116" s="948" t="s">
        <v>996</v>
      </c>
      <c r="F116" s="1094" t="s">
        <v>1796</v>
      </c>
      <c r="G116" s="682">
        <v>543044</v>
      </c>
      <c r="H116" s="1438"/>
      <c r="K116" s="929"/>
      <c r="M116" s="930"/>
    </row>
    <row r="117" spans="1:13">
      <c r="A117" s="1438">
        <f t="shared" si="1"/>
        <v>30</v>
      </c>
      <c r="B117" s="1441" t="s">
        <v>1103</v>
      </c>
      <c r="C117" s="1441" t="s">
        <v>1104</v>
      </c>
      <c r="D117" s="1441" t="s">
        <v>1105</v>
      </c>
      <c r="E117" s="948" t="s">
        <v>996</v>
      </c>
      <c r="F117" s="1094" t="s">
        <v>1787</v>
      </c>
      <c r="G117" s="682">
        <v>1000000</v>
      </c>
      <c r="H117" s="1438"/>
      <c r="K117" s="929"/>
      <c r="M117" s="930"/>
    </row>
    <row r="118" spans="1:13">
      <c r="A118" s="1439">
        <f t="shared" si="1"/>
        <v>31</v>
      </c>
      <c r="B118" s="1442" t="s">
        <v>1103</v>
      </c>
      <c r="C118" s="1442" t="s">
        <v>1104</v>
      </c>
      <c r="D118" s="1442" t="s">
        <v>1105</v>
      </c>
      <c r="E118" s="948" t="s">
        <v>996</v>
      </c>
      <c r="F118" s="1094" t="s">
        <v>1794</v>
      </c>
      <c r="G118" s="682">
        <v>426292</v>
      </c>
      <c r="H118" s="1439"/>
      <c r="K118" s="929"/>
      <c r="M118" s="930"/>
    </row>
    <row r="119" spans="1:13">
      <c r="A119" s="1437">
        <v>29</v>
      </c>
      <c r="B119" s="1440" t="s">
        <v>1106</v>
      </c>
      <c r="C119" s="1440" t="s">
        <v>1107</v>
      </c>
      <c r="D119" s="1440" t="s">
        <v>1108</v>
      </c>
      <c r="E119" s="948" t="s">
        <v>996</v>
      </c>
      <c r="F119" s="1094" t="s">
        <v>1795</v>
      </c>
      <c r="G119" s="682">
        <v>135556</v>
      </c>
      <c r="H119" s="1437">
        <f>SUM(G119:G122)</f>
        <v>3339378.1733333301</v>
      </c>
      <c r="K119" s="929"/>
      <c r="M119" s="930"/>
    </row>
    <row r="120" spans="1:13">
      <c r="A120" s="1438">
        <f t="shared" si="1"/>
        <v>30</v>
      </c>
      <c r="B120" s="1441" t="s">
        <v>1106</v>
      </c>
      <c r="C120" s="1441" t="s">
        <v>1107</v>
      </c>
      <c r="D120" s="1441" t="s">
        <v>1108</v>
      </c>
      <c r="E120" s="948" t="s">
        <v>996</v>
      </c>
      <c r="F120" s="1094" t="s">
        <v>1796</v>
      </c>
      <c r="G120" s="682">
        <v>627350</v>
      </c>
      <c r="H120" s="1438"/>
      <c r="K120" s="929"/>
      <c r="M120" s="930"/>
    </row>
    <row r="121" spans="1:13">
      <c r="A121" s="1438">
        <f t="shared" si="1"/>
        <v>31</v>
      </c>
      <c r="B121" s="1441" t="s">
        <v>1106</v>
      </c>
      <c r="C121" s="1441" t="s">
        <v>1107</v>
      </c>
      <c r="D121" s="1441" t="s">
        <v>1108</v>
      </c>
      <c r="E121" s="948" t="s">
        <v>996</v>
      </c>
      <c r="F121" s="1094" t="s">
        <v>1794</v>
      </c>
      <c r="G121" s="682">
        <v>1693175</v>
      </c>
      <c r="H121" s="1438"/>
      <c r="K121" s="929"/>
      <c r="M121" s="930"/>
    </row>
    <row r="122" spans="1:13">
      <c r="A122" s="1439">
        <f t="shared" si="1"/>
        <v>32</v>
      </c>
      <c r="B122" s="1442" t="s">
        <v>1106</v>
      </c>
      <c r="C122" s="1442" t="s">
        <v>1107</v>
      </c>
      <c r="D122" s="1442" t="s">
        <v>1108</v>
      </c>
      <c r="E122" s="948" t="s">
        <v>996</v>
      </c>
      <c r="F122" s="1094" t="s">
        <v>1787</v>
      </c>
      <c r="G122" s="682">
        <v>883297.17333332996</v>
      </c>
      <c r="H122" s="1439"/>
      <c r="K122" s="929"/>
      <c r="M122" s="930"/>
    </row>
    <row r="123" spans="1:13">
      <c r="A123" s="1437">
        <v>30</v>
      </c>
      <c r="B123" s="1440" t="s">
        <v>1109</v>
      </c>
      <c r="C123" s="1440" t="s">
        <v>1110</v>
      </c>
      <c r="D123" s="1440" t="s">
        <v>1111</v>
      </c>
      <c r="E123" s="948" t="s">
        <v>996</v>
      </c>
      <c r="F123" s="1094" t="s">
        <v>1795</v>
      </c>
      <c r="G123" s="682">
        <v>118467</v>
      </c>
      <c r="H123" s="1437">
        <f>SUM(G123:G126)</f>
        <v>1604644</v>
      </c>
      <c r="K123" s="929"/>
      <c r="M123" s="930"/>
    </row>
    <row r="124" spans="1:13">
      <c r="A124" s="1438">
        <f t="shared" si="1"/>
        <v>31</v>
      </c>
      <c r="B124" s="1441" t="s">
        <v>1109</v>
      </c>
      <c r="C124" s="1441" t="s">
        <v>1110</v>
      </c>
      <c r="D124" s="1441" t="s">
        <v>1111</v>
      </c>
      <c r="E124" s="948" t="s">
        <v>996</v>
      </c>
      <c r="F124" s="1094" t="s">
        <v>1796</v>
      </c>
      <c r="G124" s="682">
        <v>498050</v>
      </c>
      <c r="H124" s="1438"/>
      <c r="K124" s="929"/>
      <c r="M124" s="930"/>
    </row>
    <row r="125" spans="1:13">
      <c r="A125" s="1438">
        <f t="shared" si="1"/>
        <v>32</v>
      </c>
      <c r="B125" s="1441" t="s">
        <v>1109</v>
      </c>
      <c r="C125" s="1441" t="s">
        <v>1110</v>
      </c>
      <c r="D125" s="1441" t="s">
        <v>1111</v>
      </c>
      <c r="E125" s="948" t="s">
        <v>996</v>
      </c>
      <c r="F125" s="1094" t="s">
        <v>1787</v>
      </c>
      <c r="G125" s="682">
        <v>677300</v>
      </c>
      <c r="H125" s="1438"/>
      <c r="K125" s="929"/>
      <c r="M125" s="930"/>
    </row>
    <row r="126" spans="1:13">
      <c r="A126" s="1439">
        <f t="shared" si="1"/>
        <v>33</v>
      </c>
      <c r="B126" s="1442" t="s">
        <v>1109</v>
      </c>
      <c r="C126" s="1442" t="s">
        <v>1110</v>
      </c>
      <c r="D126" s="1442" t="s">
        <v>1111</v>
      </c>
      <c r="E126" s="948" t="s">
        <v>996</v>
      </c>
      <c r="F126" s="1094" t="s">
        <v>1794</v>
      </c>
      <c r="G126" s="682">
        <v>310827</v>
      </c>
      <c r="H126" s="1439"/>
      <c r="K126" s="929"/>
      <c r="M126" s="930"/>
    </row>
    <row r="127" spans="1:13">
      <c r="A127" s="1437">
        <v>33</v>
      </c>
      <c r="B127" s="1440" t="s">
        <v>1791</v>
      </c>
      <c r="C127" s="1440" t="s">
        <v>1792</v>
      </c>
      <c r="D127" s="1440" t="s">
        <v>1793</v>
      </c>
      <c r="E127" s="948" t="s">
        <v>996</v>
      </c>
      <c r="F127" s="1094" t="s">
        <v>1795</v>
      </c>
      <c r="G127" s="682">
        <v>16210</v>
      </c>
      <c r="H127" s="1437">
        <f>SUM(G127:G130)</f>
        <v>1186462</v>
      </c>
      <c r="K127" s="929"/>
      <c r="M127" s="930"/>
    </row>
    <row r="128" spans="1:13">
      <c r="A128" s="1438">
        <f t="shared" si="1"/>
        <v>34</v>
      </c>
      <c r="B128" s="1441" t="s">
        <v>1791</v>
      </c>
      <c r="C128" s="1441" t="s">
        <v>1792</v>
      </c>
      <c r="D128" s="1441" t="s">
        <v>1793</v>
      </c>
      <c r="E128" s="948" t="s">
        <v>996</v>
      </c>
      <c r="F128" s="1094" t="s">
        <v>1794</v>
      </c>
      <c r="G128" s="682">
        <v>503876</v>
      </c>
      <c r="H128" s="1438"/>
      <c r="K128" s="929"/>
      <c r="M128" s="930"/>
    </row>
    <row r="129" spans="1:13">
      <c r="A129" s="1438">
        <f t="shared" ref="A129:A184" si="2">+A128+1</f>
        <v>35</v>
      </c>
      <c r="B129" s="1441" t="s">
        <v>1791</v>
      </c>
      <c r="C129" s="1441" t="s">
        <v>1792</v>
      </c>
      <c r="D129" s="1441" t="s">
        <v>1793</v>
      </c>
      <c r="E129" s="948" t="s">
        <v>996</v>
      </c>
      <c r="F129" s="1094" t="s">
        <v>1796</v>
      </c>
      <c r="G129" s="682">
        <v>503876</v>
      </c>
      <c r="H129" s="1438"/>
      <c r="K129" s="929"/>
      <c r="M129" s="930"/>
    </row>
    <row r="130" spans="1:13">
      <c r="A130" s="1439">
        <f t="shared" si="2"/>
        <v>36</v>
      </c>
      <c r="B130" s="1442" t="s">
        <v>1791</v>
      </c>
      <c r="C130" s="1442" t="s">
        <v>1792</v>
      </c>
      <c r="D130" s="1442" t="s">
        <v>1793</v>
      </c>
      <c r="E130" s="948" t="s">
        <v>996</v>
      </c>
      <c r="F130" s="1094" t="s">
        <v>1787</v>
      </c>
      <c r="G130" s="682">
        <v>162500</v>
      </c>
      <c r="H130" s="1439"/>
      <c r="K130" s="929"/>
      <c r="M130" s="930"/>
    </row>
    <row r="131" spans="1:13">
      <c r="A131" s="1437">
        <v>36</v>
      </c>
      <c r="B131" s="1440" t="s">
        <v>1112</v>
      </c>
      <c r="C131" s="1440" t="s">
        <v>1113</v>
      </c>
      <c r="D131" s="1440" t="s">
        <v>1114</v>
      </c>
      <c r="E131" s="948" t="s">
        <v>996</v>
      </c>
      <c r="F131" s="1094" t="s">
        <v>1795</v>
      </c>
      <c r="G131" s="682">
        <v>107918</v>
      </c>
      <c r="H131" s="1437">
        <f>SUM(G131:G134)</f>
        <v>1914812.6666666667</v>
      </c>
      <c r="K131" s="929"/>
      <c r="M131" s="930"/>
    </row>
    <row r="132" spans="1:13">
      <c r="A132" s="1438">
        <f t="shared" si="2"/>
        <v>37</v>
      </c>
      <c r="B132" s="1441" t="s">
        <v>1112</v>
      </c>
      <c r="C132" s="1441" t="s">
        <v>1113</v>
      </c>
      <c r="D132" s="1441" t="s">
        <v>1114</v>
      </c>
      <c r="E132" s="948" t="s">
        <v>996</v>
      </c>
      <c r="F132" s="1094" t="s">
        <v>1796</v>
      </c>
      <c r="G132" s="682">
        <v>444673</v>
      </c>
      <c r="H132" s="1438"/>
      <c r="K132" s="929"/>
      <c r="M132" s="930"/>
    </row>
    <row r="133" spans="1:13">
      <c r="A133" s="1438">
        <f t="shared" si="2"/>
        <v>38</v>
      </c>
      <c r="B133" s="1441" t="s">
        <v>1112</v>
      </c>
      <c r="C133" s="1441" t="s">
        <v>1113</v>
      </c>
      <c r="D133" s="1441" t="s">
        <v>1114</v>
      </c>
      <c r="E133" s="948" t="s">
        <v>996</v>
      </c>
      <c r="F133" s="1094" t="s">
        <v>1787</v>
      </c>
      <c r="G133" s="682">
        <v>216666.66666666669</v>
      </c>
      <c r="H133" s="1438"/>
      <c r="K133" s="929"/>
      <c r="M133" s="930"/>
    </row>
    <row r="134" spans="1:13">
      <c r="A134" s="1439">
        <f t="shared" si="2"/>
        <v>39</v>
      </c>
      <c r="B134" s="1442" t="s">
        <v>1112</v>
      </c>
      <c r="C134" s="1442" t="s">
        <v>1113</v>
      </c>
      <c r="D134" s="1442" t="s">
        <v>1114</v>
      </c>
      <c r="E134" s="948" t="s">
        <v>996</v>
      </c>
      <c r="F134" s="1094" t="s">
        <v>1794</v>
      </c>
      <c r="G134" s="682">
        <v>1145555</v>
      </c>
      <c r="H134" s="1439"/>
      <c r="J134" s="915"/>
      <c r="K134" s="1016"/>
      <c r="M134" s="930"/>
    </row>
    <row r="135" spans="1:13">
      <c r="A135" s="1437">
        <v>37</v>
      </c>
      <c r="B135" s="1440" t="s">
        <v>1115</v>
      </c>
      <c r="C135" s="1440" t="s">
        <v>1116</v>
      </c>
      <c r="D135" s="1440" t="s">
        <v>1117</v>
      </c>
      <c r="E135" s="948" t="s">
        <v>996</v>
      </c>
      <c r="F135" s="1094" t="s">
        <v>1795</v>
      </c>
      <c r="G135" s="682">
        <v>180750</v>
      </c>
      <c r="H135" s="1437">
        <f>SUM(G135:G138)</f>
        <v>2314406.6666666698</v>
      </c>
      <c r="K135" s="929"/>
      <c r="M135" s="930"/>
    </row>
    <row r="136" spans="1:13">
      <c r="A136" s="1438">
        <f t="shared" si="2"/>
        <v>38</v>
      </c>
      <c r="B136" s="1441" t="s">
        <v>1115</v>
      </c>
      <c r="C136" s="1441" t="s">
        <v>1116</v>
      </c>
      <c r="D136" s="1441" t="s">
        <v>1117</v>
      </c>
      <c r="E136" s="948" t="s">
        <v>996</v>
      </c>
      <c r="F136" s="1094" t="s">
        <v>1796</v>
      </c>
      <c r="G136" s="682">
        <v>706836</v>
      </c>
      <c r="H136" s="1438"/>
      <c r="K136" s="929"/>
      <c r="M136" s="930"/>
    </row>
    <row r="137" spans="1:13">
      <c r="A137" s="1438">
        <f t="shared" si="2"/>
        <v>39</v>
      </c>
      <c r="B137" s="1441" t="s">
        <v>1115</v>
      </c>
      <c r="C137" s="1441" t="s">
        <v>1116</v>
      </c>
      <c r="D137" s="1441" t="s">
        <v>1117</v>
      </c>
      <c r="E137" s="948" t="s">
        <v>996</v>
      </c>
      <c r="F137" s="1094" t="s">
        <v>1794</v>
      </c>
      <c r="G137" s="682">
        <v>918554</v>
      </c>
      <c r="H137" s="1438"/>
      <c r="K137" s="929"/>
      <c r="M137" s="930"/>
    </row>
    <row r="138" spans="1:13">
      <c r="A138" s="1439">
        <f t="shared" si="2"/>
        <v>40</v>
      </c>
      <c r="B138" s="1442" t="s">
        <v>1115</v>
      </c>
      <c r="C138" s="1442" t="s">
        <v>1116</v>
      </c>
      <c r="D138" s="1442" t="s">
        <v>1117</v>
      </c>
      <c r="E138" s="948" t="s">
        <v>996</v>
      </c>
      <c r="F138" s="1094" t="s">
        <v>1787</v>
      </c>
      <c r="G138" s="682">
        <v>508266.66666667</v>
      </c>
      <c r="H138" s="1439"/>
      <c r="K138" s="929"/>
      <c r="M138" s="930"/>
    </row>
    <row r="139" spans="1:13">
      <c r="A139" s="1437">
        <v>38</v>
      </c>
      <c r="B139" s="1440" t="s">
        <v>1118</v>
      </c>
      <c r="C139" s="1440" t="s">
        <v>1119</v>
      </c>
      <c r="D139" s="1440" t="s">
        <v>1120</v>
      </c>
      <c r="E139" s="948" t="s">
        <v>996</v>
      </c>
      <c r="F139" s="1094" t="s">
        <v>1795</v>
      </c>
      <c r="G139" s="682">
        <v>127457</v>
      </c>
      <c r="H139" s="1437">
        <f>SUM(G139:G142)</f>
        <v>1237863</v>
      </c>
      <c r="K139" s="929"/>
      <c r="M139" s="930"/>
    </row>
    <row r="140" spans="1:13">
      <c r="A140" s="1438">
        <f t="shared" si="2"/>
        <v>39</v>
      </c>
      <c r="B140" s="1441" t="s">
        <v>1118</v>
      </c>
      <c r="C140" s="1441" t="s">
        <v>1119</v>
      </c>
      <c r="D140" s="1441" t="s">
        <v>1120</v>
      </c>
      <c r="E140" s="948" t="s">
        <v>996</v>
      </c>
      <c r="F140" s="1094" t="s">
        <v>1796</v>
      </c>
      <c r="G140" s="682">
        <v>408064</v>
      </c>
      <c r="H140" s="1438"/>
      <c r="K140" s="929"/>
      <c r="M140" s="930"/>
    </row>
    <row r="141" spans="1:13">
      <c r="A141" s="1438">
        <f t="shared" si="2"/>
        <v>40</v>
      </c>
      <c r="B141" s="1441" t="s">
        <v>1118</v>
      </c>
      <c r="C141" s="1441" t="s">
        <v>1119</v>
      </c>
      <c r="D141" s="1441" t="s">
        <v>1120</v>
      </c>
      <c r="E141" s="948" t="s">
        <v>996</v>
      </c>
      <c r="F141" s="1094" t="s">
        <v>1787</v>
      </c>
      <c r="G141" s="682">
        <v>354000</v>
      </c>
      <c r="H141" s="1438"/>
      <c r="K141" s="929"/>
      <c r="M141" s="930"/>
    </row>
    <row r="142" spans="1:13">
      <c r="A142" s="1439">
        <f t="shared" si="2"/>
        <v>41</v>
      </c>
      <c r="B142" s="1442" t="s">
        <v>1118</v>
      </c>
      <c r="C142" s="1442" t="s">
        <v>1119</v>
      </c>
      <c r="D142" s="1442" t="s">
        <v>1120</v>
      </c>
      <c r="E142" s="948" t="s">
        <v>996</v>
      </c>
      <c r="F142" s="1094" t="s">
        <v>1794</v>
      </c>
      <c r="G142" s="682">
        <v>348342</v>
      </c>
      <c r="H142" s="1439"/>
      <c r="K142" s="929"/>
      <c r="M142" s="930"/>
    </row>
    <row r="143" spans="1:13">
      <c r="A143" s="1437">
        <v>39</v>
      </c>
      <c r="B143" s="1440" t="s">
        <v>1121</v>
      </c>
      <c r="C143" s="1440" t="s">
        <v>1122</v>
      </c>
      <c r="D143" s="1440" t="s">
        <v>1123</v>
      </c>
      <c r="E143" s="948" t="s">
        <v>996</v>
      </c>
      <c r="F143" s="1094" t="s">
        <v>1795</v>
      </c>
      <c r="G143" s="682">
        <v>350321</v>
      </c>
      <c r="H143" s="1437">
        <f>SUM(G143:G146)</f>
        <v>3236244.3333333302</v>
      </c>
      <c r="K143" s="929"/>
      <c r="M143" s="930"/>
    </row>
    <row r="144" spans="1:13">
      <c r="A144" s="1438">
        <f t="shared" si="2"/>
        <v>40</v>
      </c>
      <c r="B144" s="1441" t="s">
        <v>1121</v>
      </c>
      <c r="C144" s="1441" t="s">
        <v>1122</v>
      </c>
      <c r="D144" s="1441" t="s">
        <v>1123</v>
      </c>
      <c r="E144" s="948" t="s">
        <v>996</v>
      </c>
      <c r="F144" s="1094" t="s">
        <v>1796</v>
      </c>
      <c r="G144" s="682">
        <v>1603525</v>
      </c>
      <c r="H144" s="1438"/>
      <c r="K144" s="929"/>
      <c r="M144" s="930"/>
    </row>
    <row r="145" spans="1:13">
      <c r="A145" s="1438">
        <f t="shared" si="2"/>
        <v>41</v>
      </c>
      <c r="B145" s="1441" t="s">
        <v>1121</v>
      </c>
      <c r="C145" s="1441" t="s">
        <v>1122</v>
      </c>
      <c r="D145" s="1441" t="s">
        <v>1123</v>
      </c>
      <c r="E145" s="948" t="s">
        <v>996</v>
      </c>
      <c r="F145" s="1094" t="s">
        <v>1787</v>
      </c>
      <c r="G145" s="682">
        <v>1032333.33333333</v>
      </c>
      <c r="H145" s="1438"/>
      <c r="K145" s="929"/>
      <c r="M145" s="930"/>
    </row>
    <row r="146" spans="1:13">
      <c r="A146" s="1439">
        <f t="shared" si="2"/>
        <v>42</v>
      </c>
      <c r="B146" s="1442" t="s">
        <v>1121</v>
      </c>
      <c r="C146" s="1442" t="s">
        <v>1122</v>
      </c>
      <c r="D146" s="1442" t="s">
        <v>1123</v>
      </c>
      <c r="E146" s="948" t="s">
        <v>996</v>
      </c>
      <c r="F146" s="1094" t="s">
        <v>1794</v>
      </c>
      <c r="G146" s="682">
        <v>250065</v>
      </c>
      <c r="H146" s="1439"/>
      <c r="K146" s="929"/>
      <c r="M146" s="930"/>
    </row>
    <row r="147" spans="1:13">
      <c r="A147" s="1437">
        <v>40</v>
      </c>
      <c r="B147" s="1440" t="s">
        <v>1124</v>
      </c>
      <c r="C147" s="1440" t="s">
        <v>1125</v>
      </c>
      <c r="D147" s="1440" t="s">
        <v>1126</v>
      </c>
      <c r="E147" s="948" t="s">
        <v>996</v>
      </c>
      <c r="F147" s="1094" t="s">
        <v>1795</v>
      </c>
      <c r="G147" s="682">
        <v>122164</v>
      </c>
      <c r="H147" s="1437">
        <f>SUM(G147:G150)</f>
        <v>2142675</v>
      </c>
      <c r="K147" s="929"/>
      <c r="M147" s="930"/>
    </row>
    <row r="148" spans="1:13">
      <c r="A148" s="1438">
        <f t="shared" si="2"/>
        <v>41</v>
      </c>
      <c r="B148" s="1441" t="s">
        <v>1124</v>
      </c>
      <c r="C148" s="1441" t="s">
        <v>1125</v>
      </c>
      <c r="D148" s="1441" t="s">
        <v>1126</v>
      </c>
      <c r="E148" s="948" t="s">
        <v>996</v>
      </c>
      <c r="F148" s="1094" t="s">
        <v>1796</v>
      </c>
      <c r="G148" s="682">
        <v>479703</v>
      </c>
      <c r="H148" s="1438"/>
      <c r="K148" s="929"/>
      <c r="M148" s="930"/>
    </row>
    <row r="149" spans="1:13">
      <c r="A149" s="1438">
        <f t="shared" si="2"/>
        <v>42</v>
      </c>
      <c r="B149" s="1441" t="s">
        <v>1124</v>
      </c>
      <c r="C149" s="1441" t="s">
        <v>1125</v>
      </c>
      <c r="D149" s="1441" t="s">
        <v>1126</v>
      </c>
      <c r="E149" s="948" t="s">
        <v>996</v>
      </c>
      <c r="F149" s="1094" t="s">
        <v>1794</v>
      </c>
      <c r="G149" s="682">
        <v>1296708</v>
      </c>
      <c r="H149" s="1438"/>
      <c r="K149" s="929"/>
      <c r="M149" s="930"/>
    </row>
    <row r="150" spans="1:13">
      <c r="A150" s="1439">
        <f t="shared" si="2"/>
        <v>43</v>
      </c>
      <c r="B150" s="1442" t="s">
        <v>1124</v>
      </c>
      <c r="C150" s="1442" t="s">
        <v>1125</v>
      </c>
      <c r="D150" s="1442" t="s">
        <v>1126</v>
      </c>
      <c r="E150" s="948" t="s">
        <v>996</v>
      </c>
      <c r="F150" s="1094" t="s">
        <v>1787</v>
      </c>
      <c r="G150" s="682">
        <v>244100</v>
      </c>
      <c r="H150" s="1439"/>
      <c r="K150" s="929"/>
      <c r="M150" s="930"/>
    </row>
    <row r="151" spans="1:13">
      <c r="A151" s="1437">
        <v>41</v>
      </c>
      <c r="B151" s="1440" t="s">
        <v>1127</v>
      </c>
      <c r="C151" s="1440" t="s">
        <v>1128</v>
      </c>
      <c r="D151" s="1440" t="s">
        <v>1129</v>
      </c>
      <c r="E151" s="948" t="s">
        <v>996</v>
      </c>
      <c r="F151" s="1094" t="s">
        <v>1795</v>
      </c>
      <c r="G151" s="682">
        <v>152152</v>
      </c>
      <c r="H151" s="1437">
        <f>SUM(G151:G154)</f>
        <v>2008600</v>
      </c>
      <c r="K151" s="929"/>
      <c r="M151" s="930"/>
    </row>
    <row r="152" spans="1:13">
      <c r="A152" s="1438">
        <f t="shared" si="2"/>
        <v>42</v>
      </c>
      <c r="B152" s="1441" t="s">
        <v>1127</v>
      </c>
      <c r="C152" s="1441" t="s">
        <v>1128</v>
      </c>
      <c r="D152" s="1441" t="s">
        <v>1129</v>
      </c>
      <c r="E152" s="948" t="s">
        <v>996</v>
      </c>
      <c r="F152" s="1094" t="s">
        <v>1796</v>
      </c>
      <c r="G152" s="682">
        <v>640393</v>
      </c>
      <c r="H152" s="1438"/>
      <c r="K152" s="929"/>
      <c r="M152" s="930"/>
    </row>
    <row r="153" spans="1:13">
      <c r="A153" s="1438">
        <f t="shared" si="2"/>
        <v>43</v>
      </c>
      <c r="B153" s="1441" t="s">
        <v>1127</v>
      </c>
      <c r="C153" s="1441" t="s">
        <v>1128</v>
      </c>
      <c r="D153" s="1441" t="s">
        <v>1129</v>
      </c>
      <c r="E153" s="948" t="s">
        <v>996</v>
      </c>
      <c r="F153" s="1094" t="s">
        <v>1787</v>
      </c>
      <c r="G153" s="682">
        <v>600000</v>
      </c>
      <c r="H153" s="1438"/>
      <c r="K153" s="929"/>
      <c r="M153" s="930"/>
    </row>
    <row r="154" spans="1:13">
      <c r="A154" s="1439">
        <f t="shared" si="2"/>
        <v>44</v>
      </c>
      <c r="B154" s="1442" t="s">
        <v>1127</v>
      </c>
      <c r="C154" s="1442" t="s">
        <v>1128</v>
      </c>
      <c r="D154" s="1442" t="s">
        <v>1129</v>
      </c>
      <c r="E154" s="948" t="s">
        <v>996</v>
      </c>
      <c r="F154" s="1094" t="s">
        <v>1794</v>
      </c>
      <c r="G154" s="682">
        <v>616055</v>
      </c>
      <c r="H154" s="1439"/>
      <c r="K154" s="929"/>
      <c r="M154" s="930"/>
    </row>
    <row r="155" spans="1:13">
      <c r="A155" s="1437">
        <v>42</v>
      </c>
      <c r="B155" s="1440" t="s">
        <v>1130</v>
      </c>
      <c r="C155" s="1440" t="s">
        <v>1131</v>
      </c>
      <c r="D155" s="1440" t="s">
        <v>1132</v>
      </c>
      <c r="E155" s="948" t="s">
        <v>996</v>
      </c>
      <c r="F155" s="1094" t="s">
        <v>1795</v>
      </c>
      <c r="G155" s="682">
        <v>101291</v>
      </c>
      <c r="H155" s="1437">
        <f>SUM(G155:G158)</f>
        <v>1449217.6666666667</v>
      </c>
      <c r="K155" s="929"/>
      <c r="M155" s="930"/>
    </row>
    <row r="156" spans="1:13">
      <c r="A156" s="1438">
        <f t="shared" si="2"/>
        <v>43</v>
      </c>
      <c r="B156" s="1441" t="s">
        <v>1130</v>
      </c>
      <c r="C156" s="1441" t="s">
        <v>1131</v>
      </c>
      <c r="D156" s="1441" t="s">
        <v>1132</v>
      </c>
      <c r="E156" s="948" t="s">
        <v>996</v>
      </c>
      <c r="F156" s="1094" t="s">
        <v>1794</v>
      </c>
      <c r="G156" s="682">
        <v>221898</v>
      </c>
      <c r="H156" s="1438"/>
      <c r="K156" s="929"/>
      <c r="M156" s="930"/>
    </row>
    <row r="157" spans="1:13">
      <c r="A157" s="1438">
        <f t="shared" si="2"/>
        <v>44</v>
      </c>
      <c r="B157" s="1441" t="s">
        <v>1130</v>
      </c>
      <c r="C157" s="1441" t="s">
        <v>1131</v>
      </c>
      <c r="D157" s="1441" t="s">
        <v>1132</v>
      </c>
      <c r="E157" s="948" t="s">
        <v>996</v>
      </c>
      <c r="F157" s="1094" t="s">
        <v>1796</v>
      </c>
      <c r="G157" s="682">
        <v>54166.666666666672</v>
      </c>
      <c r="H157" s="1438"/>
      <c r="K157" s="929"/>
      <c r="M157" s="930"/>
    </row>
    <row r="158" spans="1:13">
      <c r="A158" s="1439">
        <f t="shared" si="2"/>
        <v>45</v>
      </c>
      <c r="B158" s="1442" t="s">
        <v>1130</v>
      </c>
      <c r="C158" s="1442" t="s">
        <v>1131</v>
      </c>
      <c r="D158" s="1442" t="s">
        <v>1132</v>
      </c>
      <c r="E158" s="948" t="s">
        <v>996</v>
      </c>
      <c r="F158" s="1094" t="s">
        <v>1794</v>
      </c>
      <c r="G158" s="682">
        <v>1071862</v>
      </c>
      <c r="H158" s="1439"/>
      <c r="K158" s="929"/>
      <c r="M158" s="930"/>
    </row>
    <row r="159" spans="1:13">
      <c r="A159" s="1437">
        <v>43</v>
      </c>
      <c r="B159" s="1440" t="s">
        <v>1133</v>
      </c>
      <c r="C159" s="1440" t="s">
        <v>1134</v>
      </c>
      <c r="D159" s="1440" t="s">
        <v>1135</v>
      </c>
      <c r="E159" s="948" t="s">
        <v>996</v>
      </c>
      <c r="F159" s="1094" t="s">
        <v>1795</v>
      </c>
      <c r="G159" s="682">
        <v>134390</v>
      </c>
      <c r="H159" s="1437">
        <f>SUM(G159:G162)</f>
        <v>1895198.855</v>
      </c>
      <c r="K159" s="929"/>
      <c r="M159" s="930"/>
    </row>
    <row r="160" spans="1:13">
      <c r="A160" s="1438">
        <f t="shared" si="2"/>
        <v>44</v>
      </c>
      <c r="B160" s="1441" t="s">
        <v>1133</v>
      </c>
      <c r="C160" s="1441" t="s">
        <v>1134</v>
      </c>
      <c r="D160" s="1441" t="s">
        <v>1135</v>
      </c>
      <c r="E160" s="948" t="s">
        <v>996</v>
      </c>
      <c r="F160" s="1094" t="s">
        <v>1796</v>
      </c>
      <c r="G160" s="682">
        <v>555903</v>
      </c>
      <c r="H160" s="1438"/>
      <c r="K160" s="929"/>
      <c r="M160" s="930"/>
    </row>
    <row r="161" spans="1:13">
      <c r="A161" s="1438">
        <f t="shared" si="2"/>
        <v>45</v>
      </c>
      <c r="B161" s="1441" t="s">
        <v>1133</v>
      </c>
      <c r="C161" s="1441" t="s">
        <v>1134</v>
      </c>
      <c r="D161" s="1441" t="s">
        <v>1135</v>
      </c>
      <c r="E161" s="948" t="s">
        <v>996</v>
      </c>
      <c r="F161" s="1094" t="s">
        <v>1787</v>
      </c>
      <c r="G161" s="682">
        <v>814976.85499999998</v>
      </c>
      <c r="H161" s="1438"/>
      <c r="K161" s="929"/>
      <c r="M161" s="930"/>
    </row>
    <row r="162" spans="1:13">
      <c r="A162" s="1439">
        <f t="shared" si="2"/>
        <v>46</v>
      </c>
      <c r="B162" s="1442" t="s">
        <v>1133</v>
      </c>
      <c r="C162" s="1442" t="s">
        <v>1134</v>
      </c>
      <c r="D162" s="1442" t="s">
        <v>1135</v>
      </c>
      <c r="E162" s="948" t="s">
        <v>996</v>
      </c>
      <c r="F162" s="1094" t="s">
        <v>1794</v>
      </c>
      <c r="G162" s="682">
        <v>389929</v>
      </c>
      <c r="H162" s="1439"/>
      <c r="K162" s="929"/>
      <c r="M162" s="930"/>
    </row>
    <row r="163" spans="1:13">
      <c r="A163" s="1437">
        <v>44</v>
      </c>
      <c r="B163" s="1440" t="s">
        <v>1136</v>
      </c>
      <c r="C163" s="1440" t="s">
        <v>1137</v>
      </c>
      <c r="D163" s="1440" t="s">
        <v>1138</v>
      </c>
      <c r="E163" s="948" t="s">
        <v>996</v>
      </c>
      <c r="F163" s="1094" t="s">
        <v>1795</v>
      </c>
      <c r="G163" s="682">
        <v>146451</v>
      </c>
      <c r="H163" s="1437">
        <f>SUM(G163:G166)</f>
        <v>2334795.666666667</v>
      </c>
      <c r="K163" s="929"/>
      <c r="M163" s="930"/>
    </row>
    <row r="164" spans="1:13">
      <c r="A164" s="1438">
        <f t="shared" si="2"/>
        <v>45</v>
      </c>
      <c r="B164" s="1441" t="s">
        <v>1136</v>
      </c>
      <c r="C164" s="1441" t="s">
        <v>1137</v>
      </c>
      <c r="D164" s="1441" t="s">
        <v>1138</v>
      </c>
      <c r="E164" s="948" t="s">
        <v>996</v>
      </c>
      <c r="F164" s="1094" t="s">
        <v>1787</v>
      </c>
      <c r="G164" s="682">
        <v>216666.66666666669</v>
      </c>
      <c r="H164" s="1438"/>
      <c r="K164" s="929"/>
      <c r="M164" s="930"/>
    </row>
    <row r="165" spans="1:13">
      <c r="A165" s="1438">
        <f t="shared" si="2"/>
        <v>46</v>
      </c>
      <c r="B165" s="1441" t="s">
        <v>1136</v>
      </c>
      <c r="C165" s="1441" t="s">
        <v>1137</v>
      </c>
      <c r="D165" s="1441" t="s">
        <v>1138</v>
      </c>
      <c r="E165" s="948" t="s">
        <v>996</v>
      </c>
      <c r="F165" s="1094" t="s">
        <v>1796</v>
      </c>
      <c r="G165" s="682">
        <v>580110</v>
      </c>
      <c r="H165" s="1438"/>
      <c r="K165" s="929"/>
      <c r="M165" s="930"/>
    </row>
    <row r="166" spans="1:13">
      <c r="A166" s="1439">
        <f t="shared" si="2"/>
        <v>47</v>
      </c>
      <c r="B166" s="1442" t="s">
        <v>1136</v>
      </c>
      <c r="C166" s="1442" t="s">
        <v>1137</v>
      </c>
      <c r="D166" s="1442" t="s">
        <v>1138</v>
      </c>
      <c r="E166" s="948" t="s">
        <v>996</v>
      </c>
      <c r="F166" s="1094" t="s">
        <v>1794</v>
      </c>
      <c r="G166" s="682">
        <v>1391568</v>
      </c>
      <c r="H166" s="1439"/>
      <c r="K166" s="929"/>
      <c r="M166" s="930"/>
    </row>
    <row r="167" spans="1:13">
      <c r="A167" s="1437">
        <v>45</v>
      </c>
      <c r="B167" s="1440" t="s">
        <v>1139</v>
      </c>
      <c r="C167" s="1440" t="s">
        <v>1140</v>
      </c>
      <c r="D167" s="1440" t="s">
        <v>1141</v>
      </c>
      <c r="E167" s="948" t="s">
        <v>996</v>
      </c>
      <c r="F167" s="1094" t="s">
        <v>1795</v>
      </c>
      <c r="G167" s="682">
        <v>146424</v>
      </c>
      <c r="H167" s="1437">
        <f>SUM(G167:G170)</f>
        <v>2820193</v>
      </c>
      <c r="K167" s="929"/>
      <c r="M167" s="930"/>
    </row>
    <row r="168" spans="1:13">
      <c r="A168" s="1438">
        <f t="shared" si="2"/>
        <v>46</v>
      </c>
      <c r="B168" s="1441" t="s">
        <v>1139</v>
      </c>
      <c r="C168" s="1441" t="s">
        <v>1140</v>
      </c>
      <c r="D168" s="1441" t="s">
        <v>1141</v>
      </c>
      <c r="E168" s="948" t="s">
        <v>996</v>
      </c>
      <c r="F168" s="1094" t="s">
        <v>1796</v>
      </c>
      <c r="G168" s="682">
        <v>587678</v>
      </c>
      <c r="H168" s="1438"/>
      <c r="K168" s="929"/>
      <c r="M168" s="930"/>
    </row>
    <row r="169" spans="1:13">
      <c r="A169" s="1438">
        <f t="shared" si="2"/>
        <v>47</v>
      </c>
      <c r="B169" s="1441" t="s">
        <v>1139</v>
      </c>
      <c r="C169" s="1441" t="s">
        <v>1140</v>
      </c>
      <c r="D169" s="1441" t="s">
        <v>1141</v>
      </c>
      <c r="E169" s="948" t="s">
        <v>996</v>
      </c>
      <c r="F169" s="1094" t="s">
        <v>1794</v>
      </c>
      <c r="G169" s="682">
        <v>1554591</v>
      </c>
      <c r="H169" s="1438"/>
      <c r="K169" s="929"/>
      <c r="M169" s="930"/>
    </row>
    <row r="170" spans="1:13">
      <c r="A170" s="1439">
        <f t="shared" si="2"/>
        <v>48</v>
      </c>
      <c r="B170" s="1442" t="s">
        <v>1139</v>
      </c>
      <c r="C170" s="1442" t="s">
        <v>1140</v>
      </c>
      <c r="D170" s="1442" t="s">
        <v>1141</v>
      </c>
      <c r="E170" s="948" t="s">
        <v>996</v>
      </c>
      <c r="F170" s="1094" t="s">
        <v>1787</v>
      </c>
      <c r="G170" s="682">
        <v>531500</v>
      </c>
      <c r="H170" s="1439"/>
      <c r="K170" s="929"/>
      <c r="M170" s="930"/>
    </row>
    <row r="171" spans="1:13">
      <c r="A171" s="1437">
        <v>46</v>
      </c>
      <c r="B171" s="1440" t="s">
        <v>1142</v>
      </c>
      <c r="C171" s="1440" t="s">
        <v>1143</v>
      </c>
      <c r="D171" s="1440" t="s">
        <v>1144</v>
      </c>
      <c r="E171" s="948" t="s">
        <v>996</v>
      </c>
      <c r="F171" s="1094" t="s">
        <v>1795</v>
      </c>
      <c r="G171" s="682">
        <v>124251</v>
      </c>
      <c r="H171" s="1437">
        <f>SUM(G171:G174)</f>
        <v>2591345.666666667</v>
      </c>
      <c r="K171" s="929"/>
      <c r="M171" s="930"/>
    </row>
    <row r="172" spans="1:13">
      <c r="A172" s="1438">
        <f t="shared" si="2"/>
        <v>47</v>
      </c>
      <c r="B172" s="1441" t="s">
        <v>1142</v>
      </c>
      <c r="C172" s="1441" t="s">
        <v>1143</v>
      </c>
      <c r="D172" s="1441" t="s">
        <v>1144</v>
      </c>
      <c r="E172" s="948" t="s">
        <v>996</v>
      </c>
      <c r="F172" s="1094" t="s">
        <v>1796</v>
      </c>
      <c r="G172" s="682">
        <v>499676</v>
      </c>
      <c r="H172" s="1438"/>
      <c r="K172" s="929"/>
      <c r="M172" s="930"/>
    </row>
    <row r="173" spans="1:13">
      <c r="A173" s="1438">
        <f t="shared" si="2"/>
        <v>48</v>
      </c>
      <c r="B173" s="1441" t="s">
        <v>1142</v>
      </c>
      <c r="C173" s="1441" t="s">
        <v>1143</v>
      </c>
      <c r="D173" s="1441" t="s">
        <v>1144</v>
      </c>
      <c r="E173" s="948" t="s">
        <v>996</v>
      </c>
      <c r="F173" s="1094" t="s">
        <v>1787</v>
      </c>
      <c r="G173" s="682">
        <v>648266.66666666674</v>
      </c>
      <c r="H173" s="1438"/>
      <c r="K173" s="929"/>
      <c r="M173" s="930"/>
    </row>
    <row r="174" spans="1:13">
      <c r="A174" s="1439">
        <f t="shared" si="2"/>
        <v>49</v>
      </c>
      <c r="B174" s="1442" t="s">
        <v>1142</v>
      </c>
      <c r="C174" s="1442" t="s">
        <v>1143</v>
      </c>
      <c r="D174" s="1442" t="s">
        <v>1144</v>
      </c>
      <c r="E174" s="948" t="s">
        <v>996</v>
      </c>
      <c r="F174" s="1094" t="s">
        <v>1794</v>
      </c>
      <c r="G174" s="682">
        <v>1319152</v>
      </c>
      <c r="H174" s="1439"/>
      <c r="K174" s="929"/>
      <c r="M174" s="930"/>
    </row>
    <row r="175" spans="1:13">
      <c r="A175" s="1437">
        <v>47</v>
      </c>
      <c r="B175" s="1440" t="s">
        <v>1145</v>
      </c>
      <c r="C175" s="1440" t="s">
        <v>1146</v>
      </c>
      <c r="D175" s="1440" t="s">
        <v>1147</v>
      </c>
      <c r="E175" s="948" t="s">
        <v>996</v>
      </c>
      <c r="F175" s="1094" t="s">
        <v>1795</v>
      </c>
      <c r="G175" s="682">
        <v>126643</v>
      </c>
      <c r="H175" s="1437">
        <f>SUM(G175:G178)</f>
        <v>2160446.666666667</v>
      </c>
      <c r="K175" s="929"/>
      <c r="M175" s="930"/>
    </row>
    <row r="176" spans="1:13">
      <c r="A176" s="1438">
        <f t="shared" si="2"/>
        <v>48</v>
      </c>
      <c r="B176" s="1441" t="s">
        <v>1145</v>
      </c>
      <c r="C176" s="1441" t="s">
        <v>1146</v>
      </c>
      <c r="D176" s="1441" t="s">
        <v>1147</v>
      </c>
      <c r="E176" s="948" t="s">
        <v>996</v>
      </c>
      <c r="F176" s="1094" t="s">
        <v>1796</v>
      </c>
      <c r="G176" s="682">
        <v>497533</v>
      </c>
      <c r="H176" s="1438"/>
      <c r="K176" s="929"/>
      <c r="M176" s="930"/>
    </row>
    <row r="177" spans="1:13">
      <c r="A177" s="1438">
        <f t="shared" si="2"/>
        <v>49</v>
      </c>
      <c r="B177" s="1441" t="s">
        <v>1145</v>
      </c>
      <c r="C177" s="1441" t="s">
        <v>1146</v>
      </c>
      <c r="D177" s="1441" t="s">
        <v>1147</v>
      </c>
      <c r="E177" s="948" t="s">
        <v>996</v>
      </c>
      <c r="F177" s="1094" t="s">
        <v>1787</v>
      </c>
      <c r="G177" s="682">
        <v>1191666.6666666667</v>
      </c>
      <c r="H177" s="1438"/>
      <c r="K177" s="929"/>
      <c r="M177" s="930"/>
    </row>
    <row r="178" spans="1:13">
      <c r="A178" s="1439">
        <f t="shared" si="2"/>
        <v>50</v>
      </c>
      <c r="B178" s="1442" t="s">
        <v>1145</v>
      </c>
      <c r="C178" s="1442" t="s">
        <v>1146</v>
      </c>
      <c r="D178" s="1442" t="s">
        <v>1147</v>
      </c>
      <c r="E178" s="948" t="s">
        <v>996</v>
      </c>
      <c r="F178" s="1094" t="s">
        <v>1794</v>
      </c>
      <c r="G178" s="682">
        <v>344604</v>
      </c>
      <c r="H178" s="1439"/>
      <c r="K178" s="929"/>
      <c r="M178" s="930"/>
    </row>
    <row r="179" spans="1:13">
      <c r="A179" s="1437">
        <v>48</v>
      </c>
      <c r="B179" s="1440" t="s">
        <v>1148</v>
      </c>
      <c r="C179" s="1440" t="s">
        <v>1149</v>
      </c>
      <c r="D179" s="1440" t="s">
        <v>1150</v>
      </c>
      <c r="E179" s="948" t="s">
        <v>996</v>
      </c>
      <c r="F179" s="1094" t="s">
        <v>1795</v>
      </c>
      <c r="G179" s="682">
        <v>121735</v>
      </c>
      <c r="H179" s="1437">
        <f>SUM(G179:G182)</f>
        <v>1477071.3333333335</v>
      </c>
      <c r="K179" s="929"/>
      <c r="M179" s="930"/>
    </row>
    <row r="180" spans="1:13">
      <c r="A180" s="1438">
        <f t="shared" si="2"/>
        <v>49</v>
      </c>
      <c r="B180" s="1441" t="s">
        <v>1148</v>
      </c>
      <c r="C180" s="1441" t="s">
        <v>1149</v>
      </c>
      <c r="D180" s="1441" t="s">
        <v>1150</v>
      </c>
      <c r="E180" s="948" t="s">
        <v>996</v>
      </c>
      <c r="F180" s="1094" t="s">
        <v>1796</v>
      </c>
      <c r="G180" s="682">
        <v>467890</v>
      </c>
      <c r="H180" s="1438"/>
      <c r="K180" s="929"/>
      <c r="M180" s="930"/>
    </row>
    <row r="181" spans="1:13">
      <c r="A181" s="1438">
        <f t="shared" si="2"/>
        <v>50</v>
      </c>
      <c r="B181" s="1441" t="s">
        <v>1148</v>
      </c>
      <c r="C181" s="1441" t="s">
        <v>1149</v>
      </c>
      <c r="D181" s="1441" t="s">
        <v>1150</v>
      </c>
      <c r="E181" s="948" t="s">
        <v>996</v>
      </c>
      <c r="F181" s="1094" t="s">
        <v>1787</v>
      </c>
      <c r="G181" s="682">
        <v>595833.33333333337</v>
      </c>
      <c r="H181" s="1438"/>
      <c r="K181" s="929"/>
      <c r="M181" s="930"/>
    </row>
    <row r="182" spans="1:13">
      <c r="A182" s="1439">
        <f t="shared" si="2"/>
        <v>51</v>
      </c>
      <c r="B182" s="1442" t="s">
        <v>1148</v>
      </c>
      <c r="C182" s="1442" t="s">
        <v>1149</v>
      </c>
      <c r="D182" s="1442" t="s">
        <v>1150</v>
      </c>
      <c r="E182" s="948" t="s">
        <v>996</v>
      </c>
      <c r="F182" s="1094" t="s">
        <v>1794</v>
      </c>
      <c r="G182" s="682">
        <v>291613</v>
      </c>
      <c r="H182" s="1439"/>
      <c r="K182" s="929"/>
      <c r="M182" s="930"/>
    </row>
    <row r="183" spans="1:13">
      <c r="A183" s="1437">
        <v>49</v>
      </c>
      <c r="B183" s="1440" t="s">
        <v>1151</v>
      </c>
      <c r="C183" s="1440" t="s">
        <v>1152</v>
      </c>
      <c r="D183" s="1440" t="s">
        <v>1153</v>
      </c>
      <c r="E183" s="948" t="s">
        <v>996</v>
      </c>
      <c r="F183" s="1094" t="s">
        <v>1795</v>
      </c>
      <c r="G183" s="682">
        <v>120558</v>
      </c>
      <c r="H183" s="1437">
        <f>SUM(G183:G186)</f>
        <v>1568560</v>
      </c>
      <c r="K183" s="929"/>
      <c r="M183" s="930"/>
    </row>
    <row r="184" spans="1:13">
      <c r="A184" s="1438">
        <f t="shared" si="2"/>
        <v>50</v>
      </c>
      <c r="B184" s="1441" t="s">
        <v>1151</v>
      </c>
      <c r="C184" s="1441" t="s">
        <v>1152</v>
      </c>
      <c r="D184" s="1441" t="s">
        <v>1153</v>
      </c>
      <c r="E184" s="948" t="s">
        <v>996</v>
      </c>
      <c r="F184" s="1094" t="s">
        <v>1796</v>
      </c>
      <c r="G184" s="682">
        <v>491141</v>
      </c>
      <c r="H184" s="1438"/>
      <c r="K184" s="929"/>
      <c r="M184" s="930"/>
    </row>
    <row r="185" spans="1:13">
      <c r="A185" s="1438">
        <f t="shared" ref="A185:A240" si="3">+A184+1</f>
        <v>51</v>
      </c>
      <c r="B185" s="1441" t="s">
        <v>1151</v>
      </c>
      <c r="C185" s="1441" t="s">
        <v>1152</v>
      </c>
      <c r="D185" s="1441" t="s">
        <v>1153</v>
      </c>
      <c r="E185" s="948" t="s">
        <v>996</v>
      </c>
      <c r="F185" s="1094" t="s">
        <v>1787</v>
      </c>
      <c r="G185" s="682">
        <v>677300</v>
      </c>
      <c r="H185" s="1438"/>
      <c r="K185" s="929"/>
      <c r="M185" s="930"/>
    </row>
    <row r="186" spans="1:13">
      <c r="A186" s="1439">
        <f t="shared" si="3"/>
        <v>52</v>
      </c>
      <c r="B186" s="1442" t="s">
        <v>1151</v>
      </c>
      <c r="C186" s="1442" t="s">
        <v>1152</v>
      </c>
      <c r="D186" s="1442" t="s">
        <v>1153</v>
      </c>
      <c r="E186" s="948" t="s">
        <v>996</v>
      </c>
      <c r="F186" s="1094" t="s">
        <v>1794</v>
      </c>
      <c r="G186" s="682">
        <v>279561</v>
      </c>
      <c r="H186" s="1439"/>
      <c r="K186" s="929"/>
      <c r="M186" s="930"/>
    </row>
    <row r="187" spans="1:13">
      <c r="A187" s="1437">
        <v>50</v>
      </c>
      <c r="B187" s="1440" t="s">
        <v>1154</v>
      </c>
      <c r="C187" s="1440" t="s">
        <v>1155</v>
      </c>
      <c r="D187" s="1440" t="s">
        <v>1156</v>
      </c>
      <c r="E187" s="948" t="s">
        <v>996</v>
      </c>
      <c r="F187" s="1094" t="s">
        <v>1795</v>
      </c>
      <c r="G187" s="682">
        <v>127534</v>
      </c>
      <c r="H187" s="1437">
        <f>SUM(G187:G190)</f>
        <v>1794950.3333333335</v>
      </c>
      <c r="K187" s="929"/>
      <c r="M187" s="930"/>
    </row>
    <row r="188" spans="1:13">
      <c r="A188" s="1438">
        <f t="shared" si="3"/>
        <v>51</v>
      </c>
      <c r="B188" s="1441" t="s">
        <v>1154</v>
      </c>
      <c r="C188" s="1441" t="s">
        <v>1155</v>
      </c>
      <c r="D188" s="1441" t="s">
        <v>1156</v>
      </c>
      <c r="E188" s="948" t="s">
        <v>996</v>
      </c>
      <c r="F188" s="1094" t="s">
        <v>1796</v>
      </c>
      <c r="G188" s="682">
        <v>504808</v>
      </c>
      <c r="H188" s="1438"/>
      <c r="K188" s="929"/>
      <c r="M188" s="930"/>
    </row>
    <row r="189" spans="1:13">
      <c r="A189" s="1438">
        <f t="shared" si="3"/>
        <v>52</v>
      </c>
      <c r="B189" s="1441" t="s">
        <v>1154</v>
      </c>
      <c r="C189" s="1441" t="s">
        <v>1155</v>
      </c>
      <c r="D189" s="1441" t="s">
        <v>1156</v>
      </c>
      <c r="E189" s="948" t="s">
        <v>996</v>
      </c>
      <c r="F189" s="1094" t="s">
        <v>1787</v>
      </c>
      <c r="G189" s="682">
        <v>809033.33333333349</v>
      </c>
      <c r="H189" s="1438"/>
      <c r="K189" s="929"/>
      <c r="M189" s="930"/>
    </row>
    <row r="190" spans="1:13">
      <c r="A190" s="1439">
        <f t="shared" si="3"/>
        <v>53</v>
      </c>
      <c r="B190" s="1442" t="s">
        <v>1154</v>
      </c>
      <c r="C190" s="1442" t="s">
        <v>1155</v>
      </c>
      <c r="D190" s="1442" t="s">
        <v>1156</v>
      </c>
      <c r="E190" s="948" t="s">
        <v>996</v>
      </c>
      <c r="F190" s="1094" t="s">
        <v>1794</v>
      </c>
      <c r="G190" s="682">
        <v>353575</v>
      </c>
      <c r="H190" s="1439"/>
      <c r="K190" s="929"/>
      <c r="M190" s="930"/>
    </row>
    <row r="191" spans="1:13">
      <c r="A191" s="1437">
        <v>51</v>
      </c>
      <c r="B191" s="1440" t="s">
        <v>1157</v>
      </c>
      <c r="C191" s="1440" t="s">
        <v>1158</v>
      </c>
      <c r="D191" s="1440" t="s">
        <v>1159</v>
      </c>
      <c r="E191" s="948" t="s">
        <v>996</v>
      </c>
      <c r="F191" s="1094" t="s">
        <v>1795</v>
      </c>
      <c r="G191" s="682">
        <v>147861</v>
      </c>
      <c r="H191" s="1437">
        <f>SUM(G191:G194)</f>
        <v>2369812.666666667</v>
      </c>
      <c r="K191" s="929"/>
      <c r="M191" s="930"/>
    </row>
    <row r="192" spans="1:13">
      <c r="A192" s="1438">
        <f t="shared" si="3"/>
        <v>52</v>
      </c>
      <c r="B192" s="1441" t="s">
        <v>1157</v>
      </c>
      <c r="C192" s="1441" t="s">
        <v>1158</v>
      </c>
      <c r="D192" s="1441" t="s">
        <v>1159</v>
      </c>
      <c r="E192" s="948" t="s">
        <v>996</v>
      </c>
      <c r="F192" s="1094" t="s">
        <v>1796</v>
      </c>
      <c r="G192" s="682">
        <v>630333</v>
      </c>
      <c r="H192" s="1438"/>
      <c r="K192" s="929"/>
      <c r="M192" s="930"/>
    </row>
    <row r="193" spans="1:13">
      <c r="A193" s="1438">
        <f t="shared" si="3"/>
        <v>53</v>
      </c>
      <c r="B193" s="1441" t="s">
        <v>1157</v>
      </c>
      <c r="C193" s="1441" t="s">
        <v>1158</v>
      </c>
      <c r="D193" s="1441" t="s">
        <v>1159</v>
      </c>
      <c r="E193" s="948" t="s">
        <v>996</v>
      </c>
      <c r="F193" s="1094" t="s">
        <v>1787</v>
      </c>
      <c r="G193" s="682">
        <v>1094666.6666666667</v>
      </c>
      <c r="H193" s="1438"/>
      <c r="K193" s="929"/>
      <c r="M193" s="930"/>
    </row>
    <row r="194" spans="1:13">
      <c r="A194" s="1439">
        <f t="shared" si="3"/>
        <v>54</v>
      </c>
      <c r="B194" s="1442" t="s">
        <v>1157</v>
      </c>
      <c r="C194" s="1442" t="s">
        <v>1158</v>
      </c>
      <c r="D194" s="1442" t="s">
        <v>1159</v>
      </c>
      <c r="E194" s="948" t="s">
        <v>996</v>
      </c>
      <c r="F194" s="1094" t="s">
        <v>1794</v>
      </c>
      <c r="G194" s="682">
        <v>496952</v>
      </c>
      <c r="H194" s="1439"/>
      <c r="K194" s="929"/>
      <c r="M194" s="930"/>
    </row>
    <row r="195" spans="1:13">
      <c r="A195" s="1437">
        <v>52</v>
      </c>
      <c r="B195" s="1440" t="s">
        <v>1160</v>
      </c>
      <c r="C195" s="1440" t="s">
        <v>1161</v>
      </c>
      <c r="D195" s="1440" t="s">
        <v>1162</v>
      </c>
      <c r="E195" s="948" t="s">
        <v>996</v>
      </c>
      <c r="F195" s="1094" t="s">
        <v>1795</v>
      </c>
      <c r="G195" s="682">
        <v>122149</v>
      </c>
      <c r="H195" s="1437">
        <f>SUM(G195:G198)</f>
        <v>2363253</v>
      </c>
      <c r="K195" s="929"/>
      <c r="M195" s="930"/>
    </row>
    <row r="196" spans="1:13">
      <c r="A196" s="1438">
        <f t="shared" si="3"/>
        <v>53</v>
      </c>
      <c r="B196" s="1441" t="s">
        <v>1160</v>
      </c>
      <c r="C196" s="1441" t="s">
        <v>1161</v>
      </c>
      <c r="D196" s="1441" t="s">
        <v>1162</v>
      </c>
      <c r="E196" s="948" t="s">
        <v>996</v>
      </c>
      <c r="F196" s="1094" t="s">
        <v>1796</v>
      </c>
      <c r="G196" s="682">
        <v>457182</v>
      </c>
      <c r="H196" s="1438"/>
      <c r="K196" s="929"/>
      <c r="M196" s="930"/>
    </row>
    <row r="197" spans="1:13">
      <c r="A197" s="1438">
        <f t="shared" si="3"/>
        <v>54</v>
      </c>
      <c r="B197" s="1441" t="s">
        <v>1160</v>
      </c>
      <c r="C197" s="1441" t="s">
        <v>1161</v>
      </c>
      <c r="D197" s="1441" t="s">
        <v>1162</v>
      </c>
      <c r="E197" s="948" t="s">
        <v>996</v>
      </c>
      <c r="F197" s="1094" t="s">
        <v>1787</v>
      </c>
      <c r="G197" s="682">
        <v>487500</v>
      </c>
      <c r="H197" s="1438"/>
      <c r="K197" s="929"/>
      <c r="M197" s="930"/>
    </row>
    <row r="198" spans="1:13">
      <c r="A198" s="1439">
        <f t="shared" si="3"/>
        <v>55</v>
      </c>
      <c r="B198" s="1442" t="s">
        <v>1160</v>
      </c>
      <c r="C198" s="1442" t="s">
        <v>1161</v>
      </c>
      <c r="D198" s="1442" t="s">
        <v>1162</v>
      </c>
      <c r="E198" s="948" t="s">
        <v>996</v>
      </c>
      <c r="F198" s="1094" t="s">
        <v>1794</v>
      </c>
      <c r="G198" s="682">
        <v>1296422</v>
      </c>
      <c r="H198" s="1439"/>
      <c r="K198" s="929"/>
      <c r="M198" s="930"/>
    </row>
    <row r="199" spans="1:13">
      <c r="A199" s="1437">
        <v>53</v>
      </c>
      <c r="B199" s="1440" t="s">
        <v>1163</v>
      </c>
      <c r="C199" s="1440" t="s">
        <v>1164</v>
      </c>
      <c r="D199" s="1440" t="s">
        <v>1117</v>
      </c>
      <c r="E199" s="948" t="s">
        <v>996</v>
      </c>
      <c r="F199" s="1094" t="s">
        <v>1795</v>
      </c>
      <c r="G199" s="682">
        <v>148144</v>
      </c>
      <c r="H199" s="1437">
        <f>SUM(G199:G202)</f>
        <v>2572263.3333333302</v>
      </c>
      <c r="K199" s="929"/>
      <c r="M199" s="930"/>
    </row>
    <row r="200" spans="1:13">
      <c r="A200" s="1438">
        <f t="shared" si="3"/>
        <v>54</v>
      </c>
      <c r="B200" s="1441" t="s">
        <v>1163</v>
      </c>
      <c r="C200" s="1441" t="s">
        <v>1164</v>
      </c>
      <c r="D200" s="1441" t="s">
        <v>1117</v>
      </c>
      <c r="E200" s="948" t="s">
        <v>996</v>
      </c>
      <c r="F200" s="1094" t="s">
        <v>1796</v>
      </c>
      <c r="G200" s="682">
        <v>630333</v>
      </c>
      <c r="H200" s="1438"/>
      <c r="K200" s="929"/>
      <c r="M200" s="930"/>
    </row>
    <row r="201" spans="1:13">
      <c r="A201" s="1438">
        <f t="shared" si="3"/>
        <v>55</v>
      </c>
      <c r="B201" s="1441" t="s">
        <v>1163</v>
      </c>
      <c r="C201" s="1441" t="s">
        <v>1164</v>
      </c>
      <c r="D201" s="1441" t="s">
        <v>1117</v>
      </c>
      <c r="E201" s="948" t="s">
        <v>996</v>
      </c>
      <c r="F201" s="1094" t="s">
        <v>1794</v>
      </c>
      <c r="G201" s="682">
        <v>1510453</v>
      </c>
      <c r="H201" s="1438"/>
      <c r="K201" s="929"/>
      <c r="M201" s="930"/>
    </row>
    <row r="202" spans="1:13">
      <c r="A202" s="1439">
        <f t="shared" si="3"/>
        <v>56</v>
      </c>
      <c r="B202" s="1442" t="s">
        <v>1163</v>
      </c>
      <c r="C202" s="1442" t="s">
        <v>1164</v>
      </c>
      <c r="D202" s="1442" t="s">
        <v>1117</v>
      </c>
      <c r="E202" s="948" t="s">
        <v>996</v>
      </c>
      <c r="F202" s="1094" t="s">
        <v>1787</v>
      </c>
      <c r="G202" s="682">
        <v>283333.33333333</v>
      </c>
      <c r="H202" s="1439"/>
      <c r="K202" s="929"/>
      <c r="M202" s="930"/>
    </row>
    <row r="203" spans="1:13">
      <c r="A203" s="1437">
        <v>55</v>
      </c>
      <c r="B203" s="1440" t="s">
        <v>1165</v>
      </c>
      <c r="C203" s="1440" t="s">
        <v>1166</v>
      </c>
      <c r="D203" s="1440" t="s">
        <v>1167</v>
      </c>
      <c r="E203" s="948" t="s">
        <v>996</v>
      </c>
      <c r="F203" s="1094" t="s">
        <v>1795</v>
      </c>
      <c r="G203" s="682">
        <v>235836</v>
      </c>
      <c r="H203" s="1437">
        <f>SUM(G203:G206)</f>
        <v>2340189.3333333302</v>
      </c>
      <c r="K203" s="929"/>
      <c r="M203" s="930"/>
    </row>
    <row r="204" spans="1:13">
      <c r="A204" s="1438">
        <f t="shared" si="3"/>
        <v>56</v>
      </c>
      <c r="B204" s="1441" t="s">
        <v>1165</v>
      </c>
      <c r="C204" s="1441" t="s">
        <v>1166</v>
      </c>
      <c r="D204" s="1441" t="s">
        <v>1167</v>
      </c>
      <c r="E204" s="948" t="s">
        <v>996</v>
      </c>
      <c r="F204" s="1094" t="s">
        <v>1796</v>
      </c>
      <c r="G204" s="682">
        <v>603643</v>
      </c>
      <c r="H204" s="1438"/>
      <c r="K204" s="929"/>
      <c r="M204" s="930"/>
    </row>
    <row r="205" spans="1:13">
      <c r="A205" s="1438">
        <f t="shared" si="3"/>
        <v>57</v>
      </c>
      <c r="B205" s="1441" t="s">
        <v>1165</v>
      </c>
      <c r="C205" s="1441" t="s">
        <v>1166</v>
      </c>
      <c r="D205" s="1441" t="s">
        <v>1167</v>
      </c>
      <c r="E205" s="948" t="s">
        <v>996</v>
      </c>
      <c r="F205" s="1094" t="s">
        <v>1787</v>
      </c>
      <c r="G205" s="682">
        <v>735333.33333333</v>
      </c>
      <c r="H205" s="1438"/>
      <c r="K205" s="929"/>
      <c r="M205" s="930"/>
    </row>
    <row r="206" spans="1:13">
      <c r="A206" s="1439">
        <f t="shared" si="3"/>
        <v>58</v>
      </c>
      <c r="B206" s="1442" t="s">
        <v>1165</v>
      </c>
      <c r="C206" s="1442" t="s">
        <v>1166</v>
      </c>
      <c r="D206" s="1442" t="s">
        <v>1167</v>
      </c>
      <c r="E206" s="948" t="s">
        <v>996</v>
      </c>
      <c r="F206" s="1094" t="s">
        <v>1794</v>
      </c>
      <c r="G206" s="682">
        <v>765377</v>
      </c>
      <c r="H206" s="1439"/>
      <c r="K206" s="929"/>
      <c r="M206" s="930"/>
    </row>
    <row r="207" spans="1:13">
      <c r="A207" s="1437">
        <v>56</v>
      </c>
      <c r="B207" s="1440" t="s">
        <v>1168</v>
      </c>
      <c r="C207" s="1440" t="s">
        <v>1169</v>
      </c>
      <c r="D207" s="1440" t="s">
        <v>1170</v>
      </c>
      <c r="E207" s="948" t="s">
        <v>996</v>
      </c>
      <c r="F207" s="1094" t="s">
        <v>1795</v>
      </c>
      <c r="G207" s="682">
        <v>182031</v>
      </c>
      <c r="H207" s="1437">
        <f>SUM(G207:G210)</f>
        <v>2558316.666666667</v>
      </c>
      <c r="K207" s="929"/>
      <c r="M207" s="930"/>
    </row>
    <row r="208" spans="1:13">
      <c r="A208" s="1438">
        <f t="shared" si="3"/>
        <v>57</v>
      </c>
      <c r="B208" s="1441" t="s">
        <v>1168</v>
      </c>
      <c r="C208" s="1441" t="s">
        <v>1169</v>
      </c>
      <c r="D208" s="1441" t="s">
        <v>1170</v>
      </c>
      <c r="E208" s="948" t="s">
        <v>996</v>
      </c>
      <c r="F208" s="1094" t="s">
        <v>1796</v>
      </c>
      <c r="G208" s="682">
        <v>500146</v>
      </c>
      <c r="H208" s="1438"/>
      <c r="K208" s="929"/>
      <c r="M208" s="930"/>
    </row>
    <row r="209" spans="1:13">
      <c r="A209" s="1438">
        <f t="shared" si="3"/>
        <v>58</v>
      </c>
      <c r="B209" s="1441" t="s">
        <v>1168</v>
      </c>
      <c r="C209" s="1441" t="s">
        <v>1169</v>
      </c>
      <c r="D209" s="1441" t="s">
        <v>1170</v>
      </c>
      <c r="E209" s="948" t="s">
        <v>996</v>
      </c>
      <c r="F209" s="1094" t="s">
        <v>1787</v>
      </c>
      <c r="G209" s="682">
        <v>541666.66666666674</v>
      </c>
      <c r="H209" s="1438"/>
      <c r="K209" s="929"/>
      <c r="M209" s="930"/>
    </row>
    <row r="210" spans="1:13">
      <c r="A210" s="1439">
        <f t="shared" si="3"/>
        <v>59</v>
      </c>
      <c r="B210" s="1442" t="s">
        <v>1168</v>
      </c>
      <c r="C210" s="1442" t="s">
        <v>1169</v>
      </c>
      <c r="D210" s="1442" t="s">
        <v>1170</v>
      </c>
      <c r="E210" s="948" t="s">
        <v>996</v>
      </c>
      <c r="F210" s="1094" t="s">
        <v>1794</v>
      </c>
      <c r="G210" s="682">
        <v>1334473</v>
      </c>
      <c r="H210" s="1439"/>
      <c r="K210" s="929"/>
      <c r="M210" s="930"/>
    </row>
    <row r="211" spans="1:13">
      <c r="A211" s="1437">
        <v>57</v>
      </c>
      <c r="B211" s="1440" t="s">
        <v>1171</v>
      </c>
      <c r="C211" s="1440" t="s">
        <v>1172</v>
      </c>
      <c r="D211" s="1440" t="s">
        <v>1173</v>
      </c>
      <c r="E211" s="948" t="s">
        <v>996</v>
      </c>
      <c r="F211" s="1094" t="s">
        <v>1795</v>
      </c>
      <c r="G211" s="682">
        <v>113488</v>
      </c>
      <c r="H211" s="1437">
        <f>SUM(G211:G214)</f>
        <v>2019801</v>
      </c>
      <c r="K211" s="929"/>
      <c r="M211" s="930"/>
    </row>
    <row r="212" spans="1:13">
      <c r="A212" s="1438">
        <f t="shared" si="3"/>
        <v>58</v>
      </c>
      <c r="B212" s="1441" t="s">
        <v>1171</v>
      </c>
      <c r="C212" s="1441" t="s">
        <v>1172</v>
      </c>
      <c r="D212" s="1441" t="s">
        <v>1173</v>
      </c>
      <c r="E212" s="948" t="s">
        <v>996</v>
      </c>
      <c r="F212" s="1094" t="s">
        <v>1796</v>
      </c>
      <c r="G212" s="682">
        <v>419015</v>
      </c>
      <c r="H212" s="1438"/>
      <c r="K212" s="929"/>
      <c r="M212" s="930"/>
    </row>
    <row r="213" spans="1:13">
      <c r="A213" s="1438">
        <f t="shared" si="3"/>
        <v>59</v>
      </c>
      <c r="B213" s="1441" t="s">
        <v>1171</v>
      </c>
      <c r="C213" s="1441" t="s">
        <v>1172</v>
      </c>
      <c r="D213" s="1441" t="s">
        <v>1173</v>
      </c>
      <c r="E213" s="948" t="s">
        <v>996</v>
      </c>
      <c r="F213" s="1094" t="s">
        <v>1794</v>
      </c>
      <c r="G213" s="682">
        <v>1159998</v>
      </c>
      <c r="H213" s="1438"/>
      <c r="K213" s="929"/>
      <c r="M213" s="930"/>
    </row>
    <row r="214" spans="1:13">
      <c r="A214" s="1439">
        <f t="shared" si="3"/>
        <v>60</v>
      </c>
      <c r="B214" s="1442" t="s">
        <v>1171</v>
      </c>
      <c r="C214" s="1442" t="s">
        <v>1172</v>
      </c>
      <c r="D214" s="1442" t="s">
        <v>1173</v>
      </c>
      <c r="E214" s="948" t="s">
        <v>996</v>
      </c>
      <c r="F214" s="1094" t="s">
        <v>1787</v>
      </c>
      <c r="G214" s="682">
        <v>327300</v>
      </c>
      <c r="H214" s="1439"/>
      <c r="K214" s="929"/>
      <c r="M214" s="930"/>
    </row>
    <row r="215" spans="1:13">
      <c r="A215" s="1437">
        <v>58</v>
      </c>
      <c r="B215" s="1440" t="s">
        <v>942</v>
      </c>
      <c r="C215" s="1440" t="s">
        <v>1174</v>
      </c>
      <c r="D215" s="1440" t="s">
        <v>1175</v>
      </c>
      <c r="E215" s="948" t="s">
        <v>996</v>
      </c>
      <c r="F215" s="1094" t="s">
        <v>1796</v>
      </c>
      <c r="G215" s="682">
        <v>537734</v>
      </c>
      <c r="H215" s="1437">
        <f>SUM(G215:G218)</f>
        <v>2788643</v>
      </c>
      <c r="K215" s="929"/>
      <c r="M215" s="930"/>
    </row>
    <row r="216" spans="1:13">
      <c r="A216" s="1438">
        <f t="shared" si="3"/>
        <v>59</v>
      </c>
      <c r="B216" s="1441" t="s">
        <v>942</v>
      </c>
      <c r="C216" s="1441" t="s">
        <v>1174</v>
      </c>
      <c r="D216" s="1441" t="s">
        <v>1175</v>
      </c>
      <c r="E216" s="948" t="s">
        <v>996</v>
      </c>
      <c r="F216" s="1094" t="s">
        <v>1795</v>
      </c>
      <c r="G216" s="682">
        <v>426586</v>
      </c>
      <c r="H216" s="1438"/>
      <c r="K216" s="929"/>
      <c r="M216" s="930"/>
    </row>
    <row r="217" spans="1:13">
      <c r="A217" s="1438">
        <f t="shared" si="3"/>
        <v>60</v>
      </c>
      <c r="B217" s="1441" t="s">
        <v>942</v>
      </c>
      <c r="C217" s="1441" t="s">
        <v>1174</v>
      </c>
      <c r="D217" s="1441" t="s">
        <v>1175</v>
      </c>
      <c r="E217" s="948" t="s">
        <v>996</v>
      </c>
      <c r="F217" s="1094" t="s">
        <v>1787</v>
      </c>
      <c r="G217" s="682">
        <v>1787500</v>
      </c>
      <c r="H217" s="1438"/>
      <c r="K217" s="929"/>
      <c r="M217" s="930"/>
    </row>
    <row r="218" spans="1:13">
      <c r="A218" s="1439">
        <f t="shared" si="3"/>
        <v>61</v>
      </c>
      <c r="B218" s="1442" t="s">
        <v>942</v>
      </c>
      <c r="C218" s="1442" t="s">
        <v>1174</v>
      </c>
      <c r="D218" s="1442" t="s">
        <v>1175</v>
      </c>
      <c r="E218" s="948" t="s">
        <v>996</v>
      </c>
      <c r="F218" s="1094" t="s">
        <v>1794</v>
      </c>
      <c r="G218" s="682">
        <v>36823</v>
      </c>
      <c r="H218" s="1439"/>
      <c r="K218" s="929"/>
      <c r="M218" s="930"/>
    </row>
    <row r="219" spans="1:13">
      <c r="A219" s="1437">
        <v>60</v>
      </c>
      <c r="B219" s="1440" t="s">
        <v>1176</v>
      </c>
      <c r="C219" s="1440" t="s">
        <v>1177</v>
      </c>
      <c r="D219" s="1440" t="s">
        <v>1178</v>
      </c>
      <c r="E219" s="948" t="s">
        <v>996</v>
      </c>
      <c r="F219" s="1094" t="s">
        <v>1795</v>
      </c>
      <c r="G219" s="682">
        <v>120742</v>
      </c>
      <c r="H219" s="1437">
        <f>SUM(G219:G222)</f>
        <v>2435542</v>
      </c>
      <c r="K219" s="929"/>
      <c r="M219" s="930"/>
    </row>
    <row r="220" spans="1:13">
      <c r="A220" s="1438">
        <f t="shared" si="3"/>
        <v>61</v>
      </c>
      <c r="B220" s="1441" t="s">
        <v>1176</v>
      </c>
      <c r="C220" s="1441" t="s">
        <v>1177</v>
      </c>
      <c r="D220" s="1441" t="s">
        <v>1178</v>
      </c>
      <c r="E220" s="948" t="s">
        <v>996</v>
      </c>
      <c r="F220" s="1094" t="s">
        <v>1796</v>
      </c>
      <c r="G220" s="682">
        <v>468404</v>
      </c>
      <c r="H220" s="1438"/>
      <c r="K220" s="929"/>
      <c r="M220" s="930"/>
    </row>
    <row r="221" spans="1:13">
      <c r="A221" s="1438">
        <f t="shared" si="3"/>
        <v>62</v>
      </c>
      <c r="B221" s="1441" t="s">
        <v>1176</v>
      </c>
      <c r="C221" s="1441" t="s">
        <v>1177</v>
      </c>
      <c r="D221" s="1441" t="s">
        <v>1178</v>
      </c>
      <c r="E221" s="948" t="s">
        <v>996</v>
      </c>
      <c r="F221" s="1094" t="s">
        <v>1787</v>
      </c>
      <c r="G221" s="682">
        <v>562500</v>
      </c>
      <c r="H221" s="1438"/>
      <c r="K221" s="929"/>
      <c r="M221" s="930"/>
    </row>
    <row r="222" spans="1:13">
      <c r="A222" s="1439">
        <f t="shared" si="3"/>
        <v>63</v>
      </c>
      <c r="B222" s="1442" t="s">
        <v>1176</v>
      </c>
      <c r="C222" s="1442" t="s">
        <v>1177</v>
      </c>
      <c r="D222" s="1442" t="s">
        <v>1178</v>
      </c>
      <c r="E222" s="948" t="s">
        <v>996</v>
      </c>
      <c r="F222" s="1094" t="s">
        <v>1794</v>
      </c>
      <c r="G222" s="682">
        <v>1283896</v>
      </c>
      <c r="H222" s="1439"/>
      <c r="K222" s="929"/>
      <c r="M222" s="930"/>
    </row>
    <row r="223" spans="1:13">
      <c r="A223" s="1437">
        <v>61</v>
      </c>
      <c r="B223" s="1440" t="s">
        <v>1179</v>
      </c>
      <c r="C223" s="1440" t="s">
        <v>1180</v>
      </c>
      <c r="D223" s="1440" t="s">
        <v>1181</v>
      </c>
      <c r="E223" s="948" t="s">
        <v>996</v>
      </c>
      <c r="F223" s="1094" t="s">
        <v>1795</v>
      </c>
      <c r="G223" s="682">
        <v>131008</v>
      </c>
      <c r="H223" s="1437">
        <f>SUM(G223:G226)</f>
        <v>2675203</v>
      </c>
      <c r="K223" s="929"/>
      <c r="M223" s="930"/>
    </row>
    <row r="224" spans="1:13">
      <c r="A224" s="1438">
        <f t="shared" si="3"/>
        <v>62</v>
      </c>
      <c r="B224" s="1441" t="s">
        <v>1179</v>
      </c>
      <c r="C224" s="1441" t="s">
        <v>1180</v>
      </c>
      <c r="D224" s="1441" t="s">
        <v>1181</v>
      </c>
      <c r="E224" s="948" t="s">
        <v>996</v>
      </c>
      <c r="F224" s="1094" t="s">
        <v>1796</v>
      </c>
      <c r="G224" s="682">
        <v>586493</v>
      </c>
      <c r="H224" s="1438"/>
      <c r="K224" s="929"/>
      <c r="M224" s="930"/>
    </row>
    <row r="225" spans="1:13">
      <c r="A225" s="1438">
        <f t="shared" si="3"/>
        <v>63</v>
      </c>
      <c r="B225" s="1441" t="s">
        <v>1179</v>
      </c>
      <c r="C225" s="1441" t="s">
        <v>1180</v>
      </c>
      <c r="D225" s="1441" t="s">
        <v>1181</v>
      </c>
      <c r="E225" s="948" t="s">
        <v>996</v>
      </c>
      <c r="F225" s="1094" t="s">
        <v>1787</v>
      </c>
      <c r="G225" s="682">
        <v>625000</v>
      </c>
      <c r="H225" s="1438"/>
      <c r="K225" s="929"/>
      <c r="M225" s="930"/>
    </row>
    <row r="226" spans="1:13">
      <c r="A226" s="1439">
        <f t="shared" si="3"/>
        <v>64</v>
      </c>
      <c r="B226" s="1442" t="s">
        <v>1179</v>
      </c>
      <c r="C226" s="1442" t="s">
        <v>1180</v>
      </c>
      <c r="D226" s="1442" t="s">
        <v>1181</v>
      </c>
      <c r="E226" s="948" t="s">
        <v>996</v>
      </c>
      <c r="F226" s="1094" t="s">
        <v>1794</v>
      </c>
      <c r="G226" s="682">
        <v>1332702</v>
      </c>
      <c r="H226" s="1439"/>
      <c r="K226" s="929"/>
      <c r="M226" s="930"/>
    </row>
    <row r="227" spans="1:13">
      <c r="A227" s="1437">
        <v>62</v>
      </c>
      <c r="B227" s="1440" t="s">
        <v>1182</v>
      </c>
      <c r="C227" s="1440" t="s">
        <v>1183</v>
      </c>
      <c r="D227" s="1440" t="s">
        <v>1184</v>
      </c>
      <c r="E227" s="948" t="s">
        <v>996</v>
      </c>
      <c r="F227" s="1094" t="s">
        <v>1795</v>
      </c>
      <c r="G227" s="682">
        <v>127721</v>
      </c>
      <c r="H227" s="1437">
        <f>SUM(G227:G230)</f>
        <v>2189500.666666667</v>
      </c>
      <c r="K227" s="929"/>
      <c r="M227" s="930"/>
    </row>
    <row r="228" spans="1:13">
      <c r="A228" s="1438">
        <f t="shared" si="3"/>
        <v>63</v>
      </c>
      <c r="B228" s="1441" t="s">
        <v>1182</v>
      </c>
      <c r="C228" s="1441" t="s">
        <v>1183</v>
      </c>
      <c r="D228" s="1441" t="s">
        <v>1184</v>
      </c>
      <c r="E228" s="948" t="s">
        <v>996</v>
      </c>
      <c r="F228" s="1094" t="s">
        <v>1796</v>
      </c>
      <c r="G228" s="682">
        <v>509317</v>
      </c>
      <c r="H228" s="1438"/>
      <c r="K228" s="929"/>
      <c r="M228" s="930"/>
    </row>
    <row r="229" spans="1:13">
      <c r="A229" s="1438">
        <f t="shared" si="3"/>
        <v>64</v>
      </c>
      <c r="B229" s="1441" t="s">
        <v>1182</v>
      </c>
      <c r="C229" s="1441" t="s">
        <v>1183</v>
      </c>
      <c r="D229" s="1441" t="s">
        <v>1184</v>
      </c>
      <c r="E229" s="948" t="s">
        <v>996</v>
      </c>
      <c r="F229" s="1094" t="s">
        <v>1787</v>
      </c>
      <c r="G229" s="682">
        <v>216666.66666666669</v>
      </c>
      <c r="H229" s="1438"/>
      <c r="K229" s="929"/>
      <c r="M229" s="930"/>
    </row>
    <row r="230" spans="1:13">
      <c r="A230" s="1439">
        <f t="shared" si="3"/>
        <v>65</v>
      </c>
      <c r="B230" s="1442" t="s">
        <v>1182</v>
      </c>
      <c r="C230" s="1442" t="s">
        <v>1183</v>
      </c>
      <c r="D230" s="1442" t="s">
        <v>1184</v>
      </c>
      <c r="E230" s="948" t="s">
        <v>996</v>
      </c>
      <c r="F230" s="1094" t="s">
        <v>1794</v>
      </c>
      <c r="G230" s="682">
        <v>1335796</v>
      </c>
      <c r="H230" s="1439"/>
      <c r="K230" s="929"/>
      <c r="M230" s="930"/>
    </row>
    <row r="231" spans="1:13">
      <c r="A231" s="1437">
        <v>63</v>
      </c>
      <c r="B231" s="1440" t="s">
        <v>949</v>
      </c>
      <c r="C231" s="1440" t="s">
        <v>1185</v>
      </c>
      <c r="D231" s="1440" t="s">
        <v>1175</v>
      </c>
      <c r="E231" s="948" t="s">
        <v>996</v>
      </c>
      <c r="F231" s="1094" t="s">
        <v>1795</v>
      </c>
      <c r="G231" s="682">
        <v>203248</v>
      </c>
      <c r="H231" s="1437">
        <f>SUM(G231:G234)</f>
        <v>3247677.3333333335</v>
      </c>
      <c r="K231" s="929"/>
      <c r="M231" s="930"/>
    </row>
    <row r="232" spans="1:13">
      <c r="A232" s="1438">
        <f t="shared" si="3"/>
        <v>64</v>
      </c>
      <c r="B232" s="1441" t="s">
        <v>949</v>
      </c>
      <c r="C232" s="1441" t="s">
        <v>1185</v>
      </c>
      <c r="D232" s="1441" t="s">
        <v>1175</v>
      </c>
      <c r="E232" s="948" t="s">
        <v>996</v>
      </c>
      <c r="F232" s="1094" t="s">
        <v>1796</v>
      </c>
      <c r="G232" s="682">
        <v>473248</v>
      </c>
      <c r="H232" s="1438"/>
      <c r="K232" s="929"/>
      <c r="M232" s="930"/>
    </row>
    <row r="233" spans="1:13">
      <c r="A233" s="1438">
        <f t="shared" si="3"/>
        <v>65</v>
      </c>
      <c r="B233" s="1441" t="s">
        <v>949</v>
      </c>
      <c r="C233" s="1441" t="s">
        <v>1185</v>
      </c>
      <c r="D233" s="1441" t="s">
        <v>1175</v>
      </c>
      <c r="E233" s="948" t="s">
        <v>996</v>
      </c>
      <c r="F233" s="1094" t="s">
        <v>1787</v>
      </c>
      <c r="G233" s="682">
        <v>1895833.3333333335</v>
      </c>
      <c r="H233" s="1438"/>
      <c r="K233" s="929"/>
      <c r="M233" s="930"/>
    </row>
    <row r="234" spans="1:13">
      <c r="A234" s="1439">
        <f t="shared" si="3"/>
        <v>66</v>
      </c>
      <c r="B234" s="1442" t="s">
        <v>949</v>
      </c>
      <c r="C234" s="1442" t="s">
        <v>1185</v>
      </c>
      <c r="D234" s="1442" t="s">
        <v>1175</v>
      </c>
      <c r="E234" s="948" t="s">
        <v>996</v>
      </c>
      <c r="F234" s="1094" t="s">
        <v>1794</v>
      </c>
      <c r="G234" s="682">
        <v>675348</v>
      </c>
      <c r="H234" s="1439"/>
      <c r="K234" s="929"/>
      <c r="M234" s="930"/>
    </row>
    <row r="235" spans="1:13">
      <c r="A235" s="1437">
        <v>64</v>
      </c>
      <c r="B235" s="1440" t="s">
        <v>1186</v>
      </c>
      <c r="C235" s="1440" t="s">
        <v>1187</v>
      </c>
      <c r="D235" s="1440" t="s">
        <v>1188</v>
      </c>
      <c r="E235" s="948" t="s">
        <v>996</v>
      </c>
      <c r="F235" s="1094" t="s">
        <v>1795</v>
      </c>
      <c r="G235" s="682">
        <v>118574</v>
      </c>
      <c r="H235" s="1437">
        <f>SUM(G235:G238)</f>
        <v>2710235</v>
      </c>
      <c r="K235" s="929"/>
      <c r="M235" s="930"/>
    </row>
    <row r="236" spans="1:13">
      <c r="A236" s="1438">
        <f t="shared" si="3"/>
        <v>65</v>
      </c>
      <c r="B236" s="1441" t="s">
        <v>1186</v>
      </c>
      <c r="C236" s="1441" t="s">
        <v>1187</v>
      </c>
      <c r="D236" s="1441" t="s">
        <v>1188</v>
      </c>
      <c r="E236" s="948" t="s">
        <v>996</v>
      </c>
      <c r="F236" s="1094" t="s">
        <v>1796</v>
      </c>
      <c r="G236" s="682">
        <v>514131</v>
      </c>
      <c r="H236" s="1438"/>
      <c r="K236" s="929"/>
      <c r="M236" s="930"/>
    </row>
    <row r="237" spans="1:13">
      <c r="A237" s="1438">
        <f t="shared" si="3"/>
        <v>66</v>
      </c>
      <c r="B237" s="1441" t="s">
        <v>1186</v>
      </c>
      <c r="C237" s="1441" t="s">
        <v>1187</v>
      </c>
      <c r="D237" s="1441" t="s">
        <v>1188</v>
      </c>
      <c r="E237" s="948" t="s">
        <v>996</v>
      </c>
      <c r="F237" s="1094" t="s">
        <v>1787</v>
      </c>
      <c r="G237" s="682">
        <v>812500</v>
      </c>
      <c r="H237" s="1438"/>
      <c r="K237" s="929"/>
      <c r="M237" s="930"/>
    </row>
    <row r="238" spans="1:13">
      <c r="A238" s="1439">
        <f t="shared" si="3"/>
        <v>67</v>
      </c>
      <c r="B238" s="1442" t="s">
        <v>1186</v>
      </c>
      <c r="C238" s="1442" t="s">
        <v>1187</v>
      </c>
      <c r="D238" s="1442" t="s">
        <v>1188</v>
      </c>
      <c r="E238" s="948" t="s">
        <v>996</v>
      </c>
      <c r="F238" s="1094" t="s">
        <v>1794</v>
      </c>
      <c r="G238" s="682">
        <v>1265030</v>
      </c>
      <c r="H238" s="1439"/>
      <c r="K238" s="929"/>
      <c r="M238" s="930"/>
    </row>
    <row r="239" spans="1:13">
      <c r="A239" s="1437">
        <v>65</v>
      </c>
      <c r="B239" s="1440" t="s">
        <v>1189</v>
      </c>
      <c r="C239" s="1440" t="s">
        <v>1190</v>
      </c>
      <c r="D239" s="1440" t="s">
        <v>1132</v>
      </c>
      <c r="E239" s="948" t="s">
        <v>996</v>
      </c>
      <c r="F239" s="1094" t="s">
        <v>1795</v>
      </c>
      <c r="G239" s="682">
        <v>106551</v>
      </c>
      <c r="H239" s="1437">
        <f>SUM(G239:G242)</f>
        <v>2336246</v>
      </c>
      <c r="K239" s="929"/>
      <c r="M239" s="930"/>
    </row>
    <row r="240" spans="1:13">
      <c r="A240" s="1438">
        <f t="shared" si="3"/>
        <v>66</v>
      </c>
      <c r="B240" s="1441" t="s">
        <v>1189</v>
      </c>
      <c r="C240" s="1441" t="s">
        <v>1190</v>
      </c>
      <c r="D240" s="1441" t="s">
        <v>1132</v>
      </c>
      <c r="E240" s="948" t="s">
        <v>996</v>
      </c>
      <c r="F240" s="1094" t="s">
        <v>1796</v>
      </c>
      <c r="G240" s="682">
        <v>467571</v>
      </c>
      <c r="H240" s="1438"/>
      <c r="K240" s="929"/>
      <c r="M240" s="930"/>
    </row>
    <row r="241" spans="1:13">
      <c r="A241" s="1438">
        <f t="shared" ref="A241:A266" si="4">+A240+1</f>
        <v>67</v>
      </c>
      <c r="B241" s="1441" t="s">
        <v>1189</v>
      </c>
      <c r="C241" s="1441" t="s">
        <v>1190</v>
      </c>
      <c r="D241" s="1441" t="s">
        <v>1132</v>
      </c>
      <c r="E241" s="948" t="s">
        <v>996</v>
      </c>
      <c r="F241" s="1094" t="s">
        <v>1787</v>
      </c>
      <c r="G241" s="682">
        <v>525000</v>
      </c>
      <c r="H241" s="1438"/>
      <c r="K241" s="929"/>
      <c r="M241" s="930"/>
    </row>
    <row r="242" spans="1:13">
      <c r="A242" s="1439">
        <f t="shared" si="4"/>
        <v>68</v>
      </c>
      <c r="B242" s="1442" t="s">
        <v>1189</v>
      </c>
      <c r="C242" s="1442" t="s">
        <v>1190</v>
      </c>
      <c r="D242" s="1442" t="s">
        <v>1132</v>
      </c>
      <c r="E242" s="948" t="s">
        <v>996</v>
      </c>
      <c r="F242" s="1094" t="s">
        <v>1794</v>
      </c>
      <c r="G242" s="682">
        <v>1237124</v>
      </c>
      <c r="H242" s="1439"/>
      <c r="K242" s="929"/>
      <c r="M242" s="930"/>
    </row>
    <row r="243" spans="1:13">
      <c r="A243" s="1437">
        <v>66</v>
      </c>
      <c r="B243" s="1440" t="s">
        <v>1191</v>
      </c>
      <c r="C243" s="1440" t="s">
        <v>1192</v>
      </c>
      <c r="D243" s="1440" t="s">
        <v>1193</v>
      </c>
      <c r="E243" s="948" t="s">
        <v>996</v>
      </c>
      <c r="F243" s="1094" t="s">
        <v>1795</v>
      </c>
      <c r="G243" s="682">
        <v>115900</v>
      </c>
      <c r="H243" s="1437">
        <f>SUM(G243:G246)</f>
        <v>2567862.6666666665</v>
      </c>
      <c r="K243" s="929"/>
      <c r="M243" s="930"/>
    </row>
    <row r="244" spans="1:13">
      <c r="A244" s="1438">
        <f t="shared" si="4"/>
        <v>67</v>
      </c>
      <c r="B244" s="1441" t="s">
        <v>1191</v>
      </c>
      <c r="C244" s="1441" t="s">
        <v>1192</v>
      </c>
      <c r="D244" s="1441" t="s">
        <v>1193</v>
      </c>
      <c r="E244" s="948" t="s">
        <v>996</v>
      </c>
      <c r="F244" s="1094" t="s">
        <v>1796</v>
      </c>
      <c r="G244" s="682">
        <v>473771</v>
      </c>
      <c r="H244" s="1438"/>
      <c r="K244" s="929"/>
      <c r="M244" s="930"/>
    </row>
    <row r="245" spans="1:13">
      <c r="A245" s="1438">
        <f t="shared" si="4"/>
        <v>68</v>
      </c>
      <c r="B245" s="1441" t="s">
        <v>1191</v>
      </c>
      <c r="C245" s="1441" t="s">
        <v>1192</v>
      </c>
      <c r="D245" s="1441" t="s">
        <v>1193</v>
      </c>
      <c r="E245" s="948" t="s">
        <v>996</v>
      </c>
      <c r="F245" s="1094" t="s">
        <v>1787</v>
      </c>
      <c r="G245" s="682">
        <v>695066.66666666663</v>
      </c>
      <c r="H245" s="1438"/>
      <c r="K245" s="929"/>
      <c r="M245" s="930"/>
    </row>
    <row r="246" spans="1:13">
      <c r="A246" s="1439">
        <f t="shared" si="4"/>
        <v>69</v>
      </c>
      <c r="B246" s="1442" t="s">
        <v>1191</v>
      </c>
      <c r="C246" s="1442" t="s">
        <v>1192</v>
      </c>
      <c r="D246" s="1442" t="s">
        <v>1193</v>
      </c>
      <c r="E246" s="948" t="s">
        <v>996</v>
      </c>
      <c r="F246" s="1094" t="s">
        <v>1794</v>
      </c>
      <c r="G246" s="682">
        <v>1283125</v>
      </c>
      <c r="H246" s="1439"/>
      <c r="K246" s="929"/>
      <c r="M246" s="930"/>
    </row>
    <row r="247" spans="1:13">
      <c r="A247" s="1437">
        <v>68</v>
      </c>
      <c r="B247" s="1440" t="s">
        <v>1194</v>
      </c>
      <c r="C247" s="1440" t="s">
        <v>1195</v>
      </c>
      <c r="D247" s="1440" t="s">
        <v>1196</v>
      </c>
      <c r="E247" s="948" t="s">
        <v>996</v>
      </c>
      <c r="F247" s="1094" t="s">
        <v>1795</v>
      </c>
      <c r="G247" s="682">
        <v>94797</v>
      </c>
      <c r="H247" s="1437">
        <f>SUM(G247:G250)</f>
        <v>1925891.6666666665</v>
      </c>
      <c r="K247" s="929"/>
      <c r="M247" s="930"/>
    </row>
    <row r="248" spans="1:13">
      <c r="A248" s="1438">
        <f t="shared" si="4"/>
        <v>69</v>
      </c>
      <c r="B248" s="1441" t="s">
        <v>1194</v>
      </c>
      <c r="C248" s="1441" t="s">
        <v>1195</v>
      </c>
      <c r="D248" s="1441" t="s">
        <v>1196</v>
      </c>
      <c r="E248" s="948" t="s">
        <v>996</v>
      </c>
      <c r="F248" s="1094" t="s">
        <v>1796</v>
      </c>
      <c r="G248" s="682">
        <v>318319</v>
      </c>
      <c r="H248" s="1438"/>
      <c r="K248" s="929"/>
      <c r="M248" s="930"/>
    </row>
    <row r="249" spans="1:13">
      <c r="A249" s="1438">
        <f t="shared" si="4"/>
        <v>70</v>
      </c>
      <c r="B249" s="1441" t="s">
        <v>1194</v>
      </c>
      <c r="C249" s="1441" t="s">
        <v>1195</v>
      </c>
      <c r="D249" s="1441" t="s">
        <v>1196</v>
      </c>
      <c r="E249" s="948" t="s">
        <v>996</v>
      </c>
      <c r="F249" s="1094" t="s">
        <v>1787</v>
      </c>
      <c r="G249" s="682">
        <v>568966.66666666663</v>
      </c>
      <c r="H249" s="1438"/>
      <c r="K249" s="929"/>
      <c r="M249" s="930"/>
    </row>
    <row r="250" spans="1:13">
      <c r="A250" s="1439">
        <f t="shared" si="4"/>
        <v>71</v>
      </c>
      <c r="B250" s="1442" t="s">
        <v>1194</v>
      </c>
      <c r="C250" s="1442" t="s">
        <v>1195</v>
      </c>
      <c r="D250" s="1442" t="s">
        <v>1196</v>
      </c>
      <c r="E250" s="948" t="s">
        <v>996</v>
      </c>
      <c r="F250" s="1094" t="s">
        <v>1794</v>
      </c>
      <c r="G250" s="682">
        <v>943809</v>
      </c>
      <c r="H250" s="1439"/>
      <c r="K250" s="929"/>
      <c r="M250" s="930"/>
    </row>
    <row r="251" spans="1:13">
      <c r="A251" s="1437">
        <v>69</v>
      </c>
      <c r="B251" s="1440" t="s">
        <v>1197</v>
      </c>
      <c r="C251" s="1440" t="s">
        <v>1198</v>
      </c>
      <c r="D251" s="1440" t="s">
        <v>1199</v>
      </c>
      <c r="E251" s="948" t="s">
        <v>996</v>
      </c>
      <c r="F251" s="1094" t="s">
        <v>1795</v>
      </c>
      <c r="G251" s="682">
        <v>118700</v>
      </c>
      <c r="H251" s="1437">
        <f>SUM(G251:G254)</f>
        <v>2438977</v>
      </c>
      <c r="K251" s="929"/>
      <c r="M251" s="930"/>
    </row>
    <row r="252" spans="1:13">
      <c r="A252" s="1438">
        <f t="shared" si="4"/>
        <v>70</v>
      </c>
      <c r="B252" s="1441" t="s">
        <v>1197</v>
      </c>
      <c r="C252" s="1441" t="s">
        <v>1198</v>
      </c>
      <c r="D252" s="1441" t="s">
        <v>1199</v>
      </c>
      <c r="E252" s="948" t="s">
        <v>996</v>
      </c>
      <c r="F252" s="1094" t="s">
        <v>1796</v>
      </c>
      <c r="G252" s="682">
        <v>498476</v>
      </c>
      <c r="H252" s="1438"/>
      <c r="K252" s="929"/>
      <c r="M252" s="930"/>
    </row>
    <row r="253" spans="1:13">
      <c r="A253" s="1438">
        <f t="shared" si="4"/>
        <v>71</v>
      </c>
      <c r="B253" s="1441" t="s">
        <v>1197</v>
      </c>
      <c r="C253" s="1441" t="s">
        <v>1198</v>
      </c>
      <c r="D253" s="1441" t="s">
        <v>1199</v>
      </c>
      <c r="E253" s="948" t="s">
        <v>996</v>
      </c>
      <c r="F253" s="1094" t="s">
        <v>1787</v>
      </c>
      <c r="G253" s="682">
        <v>487500</v>
      </c>
      <c r="H253" s="1438"/>
      <c r="K253" s="929"/>
      <c r="M253" s="930"/>
    </row>
    <row r="254" spans="1:13">
      <c r="A254" s="1439">
        <f t="shared" si="4"/>
        <v>72</v>
      </c>
      <c r="B254" s="1442" t="s">
        <v>1197</v>
      </c>
      <c r="C254" s="1442" t="s">
        <v>1198</v>
      </c>
      <c r="D254" s="1442" t="s">
        <v>1199</v>
      </c>
      <c r="E254" s="948" t="s">
        <v>996</v>
      </c>
      <c r="F254" s="1094" t="s">
        <v>1794</v>
      </c>
      <c r="G254" s="682">
        <v>1334301</v>
      </c>
      <c r="H254" s="1439"/>
      <c r="K254" s="929"/>
      <c r="M254" s="930"/>
    </row>
    <row r="255" spans="1:13">
      <c r="A255" s="1437">
        <v>70</v>
      </c>
      <c r="B255" s="1440" t="s">
        <v>1200</v>
      </c>
      <c r="C255" s="1440" t="s">
        <v>1201</v>
      </c>
      <c r="D255" s="1440" t="s">
        <v>1202</v>
      </c>
      <c r="E255" s="948" t="s">
        <v>996</v>
      </c>
      <c r="F255" s="1094" t="s">
        <v>1795</v>
      </c>
      <c r="G255" s="682">
        <v>118589</v>
      </c>
      <c r="H255" s="1437">
        <f>SUM(G255:G258)</f>
        <v>1976610</v>
      </c>
      <c r="K255" s="929"/>
      <c r="M255" s="930"/>
    </row>
    <row r="256" spans="1:13">
      <c r="A256" s="1438">
        <f t="shared" si="4"/>
        <v>71</v>
      </c>
      <c r="B256" s="1441" t="s">
        <v>1200</v>
      </c>
      <c r="C256" s="1441" t="s">
        <v>1201</v>
      </c>
      <c r="D256" s="1441" t="s">
        <v>1202</v>
      </c>
      <c r="E256" s="948" t="s">
        <v>996</v>
      </c>
      <c r="F256" s="1094" t="s">
        <v>1796</v>
      </c>
      <c r="G256" s="682">
        <v>475354</v>
      </c>
      <c r="H256" s="1438"/>
      <c r="K256" s="929"/>
      <c r="M256" s="930"/>
    </row>
    <row r="257" spans="1:13">
      <c r="A257" s="1438">
        <f t="shared" si="4"/>
        <v>72</v>
      </c>
      <c r="B257" s="1441" t="s">
        <v>1200</v>
      </c>
      <c r="C257" s="1441" t="s">
        <v>1201</v>
      </c>
      <c r="D257" s="1441" t="s">
        <v>1202</v>
      </c>
      <c r="E257" s="948" t="s">
        <v>996</v>
      </c>
      <c r="F257" s="1094" t="s">
        <v>1794</v>
      </c>
      <c r="G257" s="682">
        <v>1301067</v>
      </c>
      <c r="H257" s="1438"/>
      <c r="K257" s="929"/>
      <c r="M257" s="930"/>
    </row>
    <row r="258" spans="1:13">
      <c r="A258" s="1439">
        <f t="shared" si="4"/>
        <v>73</v>
      </c>
      <c r="B258" s="1442" t="s">
        <v>1200</v>
      </c>
      <c r="C258" s="1442" t="s">
        <v>1201</v>
      </c>
      <c r="D258" s="1442" t="s">
        <v>1202</v>
      </c>
      <c r="E258" s="948" t="s">
        <v>996</v>
      </c>
      <c r="F258" s="1094" t="s">
        <v>1787</v>
      </c>
      <c r="G258" s="682">
        <v>81600</v>
      </c>
      <c r="H258" s="1439"/>
      <c r="K258" s="929"/>
      <c r="M258" s="930"/>
    </row>
    <row r="259" spans="1:13">
      <c r="A259" s="1437">
        <v>71</v>
      </c>
      <c r="B259" s="1440" t="s">
        <v>1203</v>
      </c>
      <c r="C259" s="1440" t="s">
        <v>1204</v>
      </c>
      <c r="D259" s="1440" t="s">
        <v>1205</v>
      </c>
      <c r="E259" s="948" t="s">
        <v>996</v>
      </c>
      <c r="F259" s="1094" t="s">
        <v>1795</v>
      </c>
      <c r="G259" s="682">
        <v>124632</v>
      </c>
      <c r="H259" s="1437">
        <f>SUM(G259:G262)</f>
        <v>1925490.33333333</v>
      </c>
      <c r="K259" s="929"/>
      <c r="M259" s="930"/>
    </row>
    <row r="260" spans="1:13">
      <c r="A260" s="1438">
        <f t="shared" si="4"/>
        <v>72</v>
      </c>
      <c r="B260" s="1441" t="s">
        <v>1203</v>
      </c>
      <c r="C260" s="1441" t="s">
        <v>1204</v>
      </c>
      <c r="D260" s="1441" t="s">
        <v>1205</v>
      </c>
      <c r="E260" s="948" t="s">
        <v>996</v>
      </c>
      <c r="F260" s="1094" t="s">
        <v>1796</v>
      </c>
      <c r="G260" s="682">
        <v>494379</v>
      </c>
      <c r="H260" s="1438"/>
      <c r="K260" s="929"/>
      <c r="M260" s="930"/>
    </row>
    <row r="261" spans="1:13">
      <c r="A261" s="1438">
        <f t="shared" si="4"/>
        <v>73</v>
      </c>
      <c r="B261" s="1441" t="s">
        <v>1203</v>
      </c>
      <c r="C261" s="1441" t="s">
        <v>1204</v>
      </c>
      <c r="D261" s="1441" t="s">
        <v>1205</v>
      </c>
      <c r="E261" s="948" t="s">
        <v>996</v>
      </c>
      <c r="F261" s="1094" t="s">
        <v>1794</v>
      </c>
      <c r="G261" s="682">
        <v>1223146</v>
      </c>
      <c r="H261" s="1438"/>
      <c r="K261" s="929"/>
      <c r="M261" s="930"/>
    </row>
    <row r="262" spans="1:13">
      <c r="A262" s="1439">
        <f t="shared" si="4"/>
        <v>74</v>
      </c>
      <c r="B262" s="1442" t="s">
        <v>1203</v>
      </c>
      <c r="C262" s="1442" t="s">
        <v>1204</v>
      </c>
      <c r="D262" s="1442" t="s">
        <v>1205</v>
      </c>
      <c r="E262" s="948" t="s">
        <v>996</v>
      </c>
      <c r="F262" s="1094" t="s">
        <v>1787</v>
      </c>
      <c r="G262" s="682">
        <v>83333.333333329996</v>
      </c>
      <c r="H262" s="1439"/>
      <c r="K262" s="929"/>
      <c r="M262" s="930"/>
    </row>
    <row r="263" spans="1:13">
      <c r="A263" s="1437">
        <v>72</v>
      </c>
      <c r="B263" s="1440" t="s">
        <v>1206</v>
      </c>
      <c r="C263" s="1440" t="s">
        <v>1207</v>
      </c>
      <c r="D263" s="1440" t="s">
        <v>1069</v>
      </c>
      <c r="E263" s="948" t="s">
        <v>996</v>
      </c>
      <c r="F263" s="1094" t="s">
        <v>1795</v>
      </c>
      <c r="G263" s="682">
        <v>102478</v>
      </c>
      <c r="H263" s="1437">
        <f>SUM(G263:G266)</f>
        <v>1881278</v>
      </c>
      <c r="K263" s="929"/>
      <c r="M263" s="930"/>
    </row>
    <row r="264" spans="1:13">
      <c r="A264" s="1438">
        <f t="shared" si="4"/>
        <v>73</v>
      </c>
      <c r="B264" s="1441" t="s">
        <v>1206</v>
      </c>
      <c r="C264" s="1441" t="s">
        <v>1207</v>
      </c>
      <c r="D264" s="1441" t="s">
        <v>1069</v>
      </c>
      <c r="E264" s="948" t="s">
        <v>996</v>
      </c>
      <c r="F264" s="1094" t="s">
        <v>1796</v>
      </c>
      <c r="G264" s="682">
        <v>413369</v>
      </c>
      <c r="H264" s="1438"/>
      <c r="K264" s="929"/>
      <c r="M264" s="930"/>
    </row>
    <row r="265" spans="1:13">
      <c r="A265" s="1438">
        <f t="shared" si="4"/>
        <v>74</v>
      </c>
      <c r="B265" s="1441" t="s">
        <v>1206</v>
      </c>
      <c r="C265" s="1441" t="s">
        <v>1207</v>
      </c>
      <c r="D265" s="1441" t="s">
        <v>1069</v>
      </c>
      <c r="E265" s="948" t="s">
        <v>996</v>
      </c>
      <c r="F265" s="1094" t="s">
        <v>1787</v>
      </c>
      <c r="G265" s="682">
        <v>171394</v>
      </c>
      <c r="H265" s="1438"/>
      <c r="K265" s="929"/>
      <c r="M265" s="930"/>
    </row>
    <row r="266" spans="1:13">
      <c r="A266" s="1439">
        <f t="shared" si="4"/>
        <v>75</v>
      </c>
      <c r="B266" s="1442" t="s">
        <v>1206</v>
      </c>
      <c r="C266" s="1442" t="s">
        <v>1207</v>
      </c>
      <c r="D266" s="1442" t="s">
        <v>1069</v>
      </c>
      <c r="E266" s="948" t="s">
        <v>996</v>
      </c>
      <c r="F266" s="1094" t="s">
        <v>1794</v>
      </c>
      <c r="G266" s="682">
        <v>1194037</v>
      </c>
      <c r="H266" s="1439"/>
      <c r="J266" s="915"/>
      <c r="K266" s="1016"/>
      <c r="M266" s="930"/>
    </row>
    <row r="267" spans="1:13">
      <c r="C267" s="1095"/>
      <c r="D267" s="704"/>
      <c r="E267" s="1095"/>
      <c r="F267" s="1238" t="s">
        <v>563</v>
      </c>
      <c r="G267" s="943"/>
      <c r="H267" s="639">
        <f>SUM(H7:H265)</f>
        <v>147553207.36166668</v>
      </c>
      <c r="I267" s="865"/>
      <c r="J267" s="933"/>
      <c r="K267" s="934"/>
    </row>
    <row r="268" spans="1:13">
      <c r="H268" s="1212"/>
      <c r="I268" s="865"/>
      <c r="J268" s="933"/>
      <c r="K268" s="934"/>
    </row>
    <row r="269" spans="1:13">
      <c r="B269" s="1395" t="s">
        <v>555</v>
      </c>
      <c r="C269" s="1396"/>
      <c r="D269" s="1397"/>
      <c r="H269" s="1212"/>
      <c r="I269" s="865"/>
      <c r="J269" s="933"/>
      <c r="K269" s="934"/>
    </row>
    <row r="270" spans="1:13">
      <c r="B270" s="1390" t="s">
        <v>563</v>
      </c>
      <c r="C270" s="1391"/>
      <c r="D270" s="1111">
        <f>+H267</f>
        <v>147553207.36166668</v>
      </c>
      <c r="E270" s="1095"/>
      <c r="F270" s="1447"/>
      <c r="G270" s="1447"/>
      <c r="H270" s="861"/>
      <c r="I270" s="1021"/>
      <c r="J270" s="862"/>
      <c r="K270" s="934"/>
    </row>
    <row r="271" spans="1:13">
      <c r="B271" s="1390" t="s">
        <v>1316</v>
      </c>
      <c r="C271" s="1391"/>
      <c r="D271" s="1111">
        <f>+'APORTES Bo '!H51</f>
        <v>73286972</v>
      </c>
      <c r="E271" s="1095"/>
      <c r="F271" s="1018"/>
      <c r="G271" s="1018"/>
      <c r="H271" s="861"/>
      <c r="I271" s="1021"/>
      <c r="J271" s="862"/>
      <c r="K271" s="934"/>
    </row>
    <row r="272" spans="1:13">
      <c r="B272" s="1436" t="s">
        <v>563</v>
      </c>
      <c r="C272" s="1436"/>
      <c r="D272" s="1211">
        <f>SUM(D270:D271)</f>
        <v>220840179.36166668</v>
      </c>
      <c r="E272" s="1224"/>
      <c r="F272" s="1018"/>
      <c r="G272" s="1018"/>
      <c r="H272" s="861"/>
      <c r="I272" s="1021"/>
      <c r="J272" s="862"/>
      <c r="K272" s="934"/>
    </row>
    <row r="273" spans="1:253">
      <c r="C273" s="1095"/>
      <c r="D273" s="704"/>
      <c r="E273" s="1224"/>
      <c r="F273" s="1018"/>
      <c r="G273" s="1018"/>
      <c r="H273" s="861"/>
      <c r="I273" s="1021"/>
      <c r="J273" s="862"/>
      <c r="K273" s="934"/>
    </row>
    <row r="274" spans="1:253">
      <c r="C274" s="923"/>
      <c r="D274" s="929"/>
      <c r="E274" s="923"/>
      <c r="F274" s="484"/>
      <c r="G274" s="863"/>
      <c r="H274" s="1022"/>
      <c r="I274" s="865"/>
      <c r="J274" s="935"/>
      <c r="K274" s="934"/>
    </row>
    <row r="275" spans="1:253">
      <c r="C275" s="923"/>
      <c r="D275" s="929"/>
      <c r="E275" s="923"/>
      <c r="F275" s="484"/>
      <c r="G275" s="863"/>
      <c r="H275" s="1022"/>
      <c r="I275" s="865"/>
      <c r="J275" s="935"/>
      <c r="K275" s="934"/>
    </row>
    <row r="276" spans="1:253">
      <c r="C276" s="923"/>
      <c r="D276" s="929"/>
      <c r="E276" s="923"/>
      <c r="F276" s="484"/>
      <c r="G276" s="863"/>
      <c r="H276" s="1022"/>
      <c r="I276" s="865"/>
      <c r="J276" s="935"/>
      <c r="K276" s="934"/>
    </row>
    <row r="277" spans="1:253">
      <c r="C277" s="923"/>
      <c r="D277" s="929"/>
      <c r="E277" s="923"/>
      <c r="F277" s="943"/>
      <c r="G277" s="865"/>
      <c r="H277" s="865"/>
      <c r="I277" s="865"/>
      <c r="J277" s="935"/>
      <c r="K277" s="934"/>
    </row>
    <row r="278" spans="1:253">
      <c r="C278" s="923"/>
      <c r="D278" s="929"/>
      <c r="E278" s="923"/>
      <c r="F278" s="1018"/>
      <c r="G278" s="1023"/>
      <c r="H278" s="865"/>
      <c r="I278" s="865"/>
      <c r="J278" s="935"/>
      <c r="K278" s="934"/>
    </row>
    <row r="279" spans="1:253">
      <c r="B279" s="503"/>
      <c r="C279" s="861"/>
      <c r="D279" s="937"/>
      <c r="F279" s="506"/>
      <c r="J279" s="936"/>
      <c r="K279" s="934"/>
    </row>
    <row r="280" spans="1:253" s="515" customFormat="1">
      <c r="A280" s="1096"/>
      <c r="B280" s="503" t="str">
        <f>+'[4]DISPONIBLE Bo'!A48</f>
        <v>Pedro Jose Calderon Rivas</v>
      </c>
      <c r="C280" s="1018"/>
      <c r="E280" s="870" t="str">
        <f>+'[4]DISPONIBLE Bo'!C48</f>
        <v>Leonel López Galindo</v>
      </c>
      <c r="G280" s="506" t="str">
        <f>+'[4]DISPONIBLE Bo'!E48</f>
        <v>Nilson Martinez  Ascanio</v>
      </c>
      <c r="H280" s="1097"/>
      <c r="I280" s="1098"/>
      <c r="J280" s="1099"/>
      <c r="K280" s="906"/>
      <c r="L280" s="943"/>
      <c r="M280" s="943"/>
      <c r="N280" s="943"/>
      <c r="O280" s="943"/>
      <c r="P280" s="943"/>
      <c r="Q280" s="943"/>
      <c r="R280" s="943"/>
      <c r="S280" s="943"/>
      <c r="T280" s="943"/>
      <c r="U280" s="943"/>
      <c r="V280" s="943"/>
      <c r="W280" s="943"/>
      <c r="X280" s="943"/>
      <c r="Y280" s="943"/>
      <c r="Z280" s="943"/>
      <c r="AA280" s="943"/>
      <c r="AB280" s="943"/>
      <c r="AC280" s="943"/>
      <c r="AD280" s="943"/>
      <c r="AE280" s="943"/>
      <c r="AF280" s="943"/>
      <c r="AG280" s="943"/>
      <c r="AH280" s="943"/>
      <c r="AI280" s="943"/>
      <c r="AJ280" s="943"/>
      <c r="AK280" s="943"/>
      <c r="AL280" s="943"/>
      <c r="AM280" s="943"/>
      <c r="AN280" s="943"/>
      <c r="AO280" s="943"/>
      <c r="AP280" s="943"/>
      <c r="AQ280" s="943"/>
      <c r="AR280" s="943"/>
      <c r="AS280" s="943"/>
      <c r="AT280" s="943"/>
      <c r="AU280" s="943"/>
      <c r="AV280" s="943"/>
      <c r="AW280" s="943"/>
      <c r="AX280" s="943"/>
      <c r="AY280" s="943"/>
      <c r="AZ280" s="943"/>
      <c r="BA280" s="943"/>
      <c r="BB280" s="943"/>
      <c r="BC280" s="943"/>
      <c r="BD280" s="943"/>
      <c r="BE280" s="943"/>
      <c r="BF280" s="943"/>
      <c r="BG280" s="943"/>
      <c r="BH280" s="943"/>
      <c r="BI280" s="943"/>
      <c r="BJ280" s="943"/>
      <c r="BK280" s="943"/>
      <c r="BL280" s="943"/>
      <c r="BM280" s="943"/>
      <c r="BN280" s="943"/>
      <c r="BO280" s="943"/>
      <c r="BP280" s="943"/>
      <c r="BQ280" s="943"/>
      <c r="BR280" s="943"/>
      <c r="BS280" s="943"/>
      <c r="BT280" s="943"/>
      <c r="BU280" s="943"/>
      <c r="BV280" s="943"/>
      <c r="BW280" s="943"/>
      <c r="BX280" s="943"/>
      <c r="BY280" s="943"/>
      <c r="BZ280" s="943"/>
      <c r="CA280" s="943"/>
      <c r="CB280" s="943"/>
      <c r="CC280" s="943"/>
      <c r="CD280" s="943"/>
      <c r="CE280" s="943"/>
      <c r="CF280" s="943"/>
      <c r="CG280" s="943"/>
      <c r="CH280" s="943"/>
      <c r="CI280" s="943"/>
      <c r="CJ280" s="943"/>
      <c r="CK280" s="943"/>
      <c r="CL280" s="943"/>
      <c r="CM280" s="943"/>
      <c r="CN280" s="943"/>
      <c r="CO280" s="943"/>
      <c r="CP280" s="943"/>
      <c r="CQ280" s="943"/>
      <c r="CR280" s="943"/>
      <c r="CS280" s="943"/>
      <c r="CT280" s="943"/>
      <c r="CU280" s="943"/>
      <c r="CV280" s="943"/>
      <c r="CW280" s="943"/>
      <c r="CX280" s="943"/>
      <c r="CY280" s="943"/>
      <c r="CZ280" s="943"/>
      <c r="DA280" s="943"/>
      <c r="DB280" s="943"/>
      <c r="DC280" s="943"/>
      <c r="DD280" s="943"/>
      <c r="DE280" s="943"/>
      <c r="DF280" s="943"/>
      <c r="DG280" s="943"/>
      <c r="DH280" s="943"/>
      <c r="DI280" s="943"/>
      <c r="DJ280" s="943"/>
      <c r="DK280" s="943"/>
      <c r="DL280" s="943"/>
      <c r="DM280" s="943"/>
      <c r="DN280" s="943"/>
      <c r="DO280" s="943"/>
      <c r="DP280" s="943"/>
      <c r="DQ280" s="943"/>
      <c r="DR280" s="943"/>
      <c r="DS280" s="943"/>
      <c r="DT280" s="943"/>
      <c r="DU280" s="943"/>
      <c r="DV280" s="943"/>
      <c r="DW280" s="943"/>
      <c r="DX280" s="943"/>
      <c r="DY280" s="943"/>
      <c r="DZ280" s="943"/>
      <c r="EA280" s="943"/>
      <c r="EB280" s="943"/>
      <c r="EC280" s="943"/>
      <c r="ED280" s="943"/>
      <c r="EE280" s="943"/>
      <c r="EF280" s="943"/>
      <c r="EG280" s="943"/>
      <c r="EH280" s="943"/>
      <c r="EI280" s="943"/>
      <c r="EJ280" s="943"/>
      <c r="EK280" s="943"/>
      <c r="EL280" s="943"/>
      <c r="EM280" s="943"/>
      <c r="EN280" s="943"/>
      <c r="EO280" s="943"/>
      <c r="EP280" s="943"/>
      <c r="EQ280" s="943"/>
      <c r="ER280" s="943"/>
      <c r="ES280" s="943"/>
      <c r="ET280" s="943"/>
      <c r="EU280" s="943"/>
      <c r="EV280" s="943"/>
      <c r="EW280" s="943"/>
      <c r="EX280" s="943"/>
      <c r="EY280" s="943"/>
      <c r="EZ280" s="943"/>
      <c r="FA280" s="943"/>
      <c r="FB280" s="943"/>
      <c r="FC280" s="943"/>
      <c r="FD280" s="943"/>
      <c r="FE280" s="943"/>
      <c r="FF280" s="943"/>
      <c r="FG280" s="943"/>
      <c r="FH280" s="943"/>
      <c r="FI280" s="943"/>
      <c r="FJ280" s="943"/>
      <c r="FK280" s="943"/>
      <c r="FL280" s="943"/>
      <c r="FM280" s="943"/>
      <c r="FN280" s="943"/>
      <c r="FO280" s="943"/>
      <c r="FP280" s="943"/>
      <c r="FQ280" s="943"/>
      <c r="FR280" s="943"/>
      <c r="FS280" s="943"/>
      <c r="FT280" s="943"/>
      <c r="FU280" s="943"/>
      <c r="FV280" s="943"/>
      <c r="FW280" s="943"/>
      <c r="FX280" s="943"/>
      <c r="FY280" s="943"/>
      <c r="FZ280" s="943"/>
      <c r="GA280" s="943"/>
      <c r="GB280" s="943"/>
      <c r="GC280" s="943"/>
      <c r="GD280" s="943"/>
      <c r="GE280" s="943"/>
      <c r="GF280" s="943"/>
      <c r="GG280" s="943"/>
      <c r="GH280" s="943"/>
      <c r="GI280" s="943"/>
      <c r="GJ280" s="943"/>
      <c r="GK280" s="943"/>
      <c r="GL280" s="943"/>
      <c r="GM280" s="943"/>
      <c r="GN280" s="943"/>
      <c r="GO280" s="943"/>
      <c r="GP280" s="943"/>
      <c r="GQ280" s="943"/>
      <c r="GR280" s="943"/>
      <c r="GS280" s="943"/>
      <c r="GT280" s="943"/>
      <c r="GU280" s="943"/>
      <c r="GV280" s="943"/>
      <c r="GW280" s="943"/>
      <c r="GX280" s="943"/>
      <c r="GY280" s="943"/>
      <c r="GZ280" s="943"/>
      <c r="HA280" s="943"/>
      <c r="HB280" s="943"/>
      <c r="HC280" s="943"/>
      <c r="HD280" s="943"/>
      <c r="HE280" s="943"/>
      <c r="HF280" s="943"/>
      <c r="HG280" s="943"/>
      <c r="HH280" s="943"/>
      <c r="HI280" s="943"/>
      <c r="HJ280" s="943"/>
      <c r="HK280" s="943"/>
      <c r="HL280" s="943"/>
      <c r="HM280" s="943"/>
      <c r="HN280" s="943"/>
      <c r="HO280" s="943"/>
      <c r="HP280" s="943"/>
      <c r="HQ280" s="943"/>
      <c r="HR280" s="943"/>
      <c r="HS280" s="943"/>
      <c r="HT280" s="943"/>
      <c r="HU280" s="943"/>
      <c r="HV280" s="943"/>
      <c r="HW280" s="943"/>
      <c r="HX280" s="943"/>
      <c r="HY280" s="943"/>
      <c r="HZ280" s="943"/>
      <c r="IA280" s="943"/>
      <c r="IB280" s="943"/>
      <c r="IC280" s="943"/>
      <c r="ID280" s="943"/>
      <c r="IE280" s="943"/>
      <c r="IF280" s="943"/>
      <c r="IG280" s="943"/>
      <c r="IH280" s="943"/>
      <c r="II280" s="943"/>
      <c r="IJ280" s="943"/>
      <c r="IK280" s="943"/>
      <c r="IL280" s="943"/>
      <c r="IM280" s="943"/>
      <c r="IN280" s="943"/>
      <c r="IO280" s="943"/>
      <c r="IP280" s="943"/>
      <c r="IQ280" s="943"/>
      <c r="IR280" s="943"/>
      <c r="IS280" s="943"/>
    </row>
    <row r="281" spans="1:253">
      <c r="B281" s="517" t="str">
        <f>+'[4]DISPONIBLE Bo'!A49</f>
        <v>Representante Legal</v>
      </c>
      <c r="C281" s="861"/>
      <c r="E281" s="937" t="str">
        <f>+'[4]DISPONIBLE Bo'!C49</f>
        <v>Contador</v>
      </c>
      <c r="G281" s="483" t="str">
        <f>+'[4]DISPONIBLE Bo'!E49</f>
        <v>Revisor Fiscal</v>
      </c>
      <c r="J281" s="936"/>
      <c r="K281" s="934"/>
    </row>
    <row r="282" spans="1:253">
      <c r="A282" s="945"/>
      <c r="B282" s="517" t="str">
        <f>+'[4]DISPONIBLE Bo'!A50</f>
        <v>C.E 1026034</v>
      </c>
      <c r="C282" s="861"/>
      <c r="D282" s="484"/>
      <c r="E282" s="937" t="str">
        <f>+'[4]DISPONIBLE Bo'!C50</f>
        <v>C.C. 79837280</v>
      </c>
      <c r="F282" s="484"/>
      <c r="G282" s="483" t="str">
        <f>+'[4]DISPONIBLE Bo'!E50</f>
        <v>C.C. 13278139</v>
      </c>
      <c r="H282" s="917"/>
      <c r="I282" s="917"/>
      <c r="J282" s="939"/>
      <c r="K282" s="940"/>
    </row>
    <row r="283" spans="1:253">
      <c r="A283" s="945"/>
      <c r="B283" s="484"/>
      <c r="C283" s="484"/>
      <c r="D283" s="484"/>
      <c r="E283" s="937" t="str">
        <f>+'[4]DISPONIBLE Bo'!C51</f>
        <v>T.P.112277-T</v>
      </c>
      <c r="F283" s="484"/>
      <c r="G283" s="483" t="str">
        <f>+'[4]DISPONIBLE Bo'!E51</f>
        <v>T.P. 173932 T</v>
      </c>
      <c r="H283" s="917"/>
      <c r="I283" s="917"/>
      <c r="J283" s="942"/>
      <c r="K283" s="937"/>
    </row>
    <row r="284" spans="1:253" s="515" customFormat="1">
      <c r="A284" s="695"/>
      <c r="B284" s="943"/>
      <c r="D284" s="549"/>
      <c r="E284" s="870"/>
      <c r="F284" s="943"/>
      <c r="G284" s="943"/>
      <c r="H284" s="870"/>
      <c r="I284" s="870"/>
      <c r="J284" s="870"/>
      <c r="K284" s="870"/>
      <c r="L284" s="943"/>
      <c r="M284" s="943"/>
      <c r="N284" s="943"/>
      <c r="O284" s="943"/>
      <c r="P284" s="943"/>
      <c r="Q284" s="943"/>
      <c r="R284" s="943"/>
      <c r="S284" s="943"/>
      <c r="T284" s="943"/>
      <c r="U284" s="943"/>
      <c r="V284" s="943"/>
      <c r="W284" s="943"/>
      <c r="X284" s="943"/>
      <c r="Y284" s="943"/>
      <c r="Z284" s="943"/>
      <c r="AA284" s="943"/>
      <c r="AB284" s="943"/>
      <c r="AC284" s="943"/>
      <c r="AD284" s="943"/>
      <c r="AE284" s="943"/>
      <c r="AF284" s="943"/>
      <c r="AG284" s="943"/>
      <c r="AH284" s="943"/>
      <c r="AI284" s="943"/>
      <c r="AJ284" s="943"/>
      <c r="AK284" s="943"/>
      <c r="AL284" s="943"/>
      <c r="AM284" s="943"/>
      <c r="AN284" s="943"/>
      <c r="AO284" s="943"/>
      <c r="AP284" s="943"/>
      <c r="AQ284" s="943"/>
      <c r="AR284" s="943"/>
      <c r="AS284" s="943"/>
      <c r="AT284" s="943"/>
      <c r="AU284" s="943"/>
      <c r="AV284" s="943"/>
      <c r="AW284" s="943"/>
      <c r="AX284" s="943"/>
      <c r="AY284" s="943"/>
      <c r="AZ284" s="943"/>
      <c r="BA284" s="943"/>
      <c r="BB284" s="943"/>
      <c r="BC284" s="943"/>
      <c r="BD284" s="943"/>
      <c r="BE284" s="943"/>
      <c r="BF284" s="943"/>
      <c r="BG284" s="943"/>
      <c r="BH284" s="943"/>
      <c r="BI284" s="943"/>
      <c r="BJ284" s="943"/>
      <c r="BK284" s="943"/>
      <c r="BL284" s="943"/>
      <c r="BM284" s="943"/>
      <c r="BN284" s="943"/>
      <c r="BO284" s="943"/>
      <c r="BP284" s="943"/>
      <c r="BQ284" s="943"/>
      <c r="BR284" s="943"/>
      <c r="BS284" s="943"/>
      <c r="BT284" s="943"/>
      <c r="BU284" s="943"/>
      <c r="BV284" s="943"/>
      <c r="BW284" s="943"/>
      <c r="BX284" s="943"/>
      <c r="BY284" s="943"/>
      <c r="BZ284" s="943"/>
      <c r="CA284" s="943"/>
      <c r="CB284" s="943"/>
      <c r="CC284" s="943"/>
      <c r="CD284" s="943"/>
      <c r="CE284" s="943"/>
      <c r="CF284" s="943"/>
      <c r="CG284" s="943"/>
      <c r="CH284" s="943"/>
      <c r="CI284" s="943"/>
      <c r="CJ284" s="943"/>
      <c r="CK284" s="943"/>
      <c r="CL284" s="943"/>
      <c r="CM284" s="943"/>
      <c r="CN284" s="943"/>
      <c r="CO284" s="943"/>
      <c r="CP284" s="943"/>
      <c r="CQ284" s="943"/>
      <c r="CR284" s="943"/>
      <c r="CS284" s="943"/>
      <c r="CT284" s="943"/>
      <c r="CU284" s="943"/>
      <c r="CV284" s="943"/>
      <c r="CW284" s="943"/>
      <c r="CX284" s="943"/>
      <c r="CY284" s="943"/>
      <c r="CZ284" s="943"/>
      <c r="DA284" s="943"/>
      <c r="DB284" s="943"/>
      <c r="DC284" s="943"/>
      <c r="DD284" s="943"/>
      <c r="DE284" s="943"/>
      <c r="DF284" s="943"/>
      <c r="DG284" s="943"/>
      <c r="DH284" s="943"/>
      <c r="DI284" s="943"/>
      <c r="DJ284" s="943"/>
      <c r="DK284" s="943"/>
      <c r="DL284" s="943"/>
      <c r="DM284" s="943"/>
      <c r="DN284" s="943"/>
      <c r="DO284" s="943"/>
      <c r="DP284" s="943"/>
      <c r="DQ284" s="943"/>
      <c r="DR284" s="943"/>
      <c r="DS284" s="943"/>
      <c r="DT284" s="943"/>
      <c r="DU284" s="943"/>
      <c r="DV284" s="943"/>
      <c r="DW284" s="943"/>
      <c r="DX284" s="943"/>
      <c r="DY284" s="943"/>
      <c r="DZ284" s="943"/>
      <c r="EA284" s="943"/>
      <c r="EB284" s="943"/>
      <c r="EC284" s="943"/>
      <c r="ED284" s="943"/>
      <c r="EE284" s="943"/>
      <c r="EF284" s="943"/>
      <c r="EG284" s="943"/>
      <c r="EH284" s="943"/>
      <c r="EI284" s="943"/>
      <c r="EJ284" s="943"/>
      <c r="EK284" s="943"/>
      <c r="EL284" s="943"/>
      <c r="EM284" s="943"/>
      <c r="EN284" s="943"/>
      <c r="EO284" s="943"/>
      <c r="EP284" s="943"/>
      <c r="EQ284" s="943"/>
      <c r="ER284" s="943"/>
      <c r="ES284" s="943"/>
      <c r="ET284" s="943"/>
      <c r="EU284" s="943"/>
      <c r="EV284" s="943"/>
      <c r="EW284" s="943"/>
      <c r="EX284" s="943"/>
      <c r="EY284" s="943"/>
      <c r="EZ284" s="943"/>
      <c r="FA284" s="943"/>
      <c r="FB284" s="943"/>
      <c r="FC284" s="943"/>
      <c r="FD284" s="943"/>
      <c r="FE284" s="943"/>
      <c r="FF284" s="943"/>
      <c r="FG284" s="943"/>
      <c r="FH284" s="943"/>
      <c r="FI284" s="943"/>
      <c r="FJ284" s="943"/>
      <c r="FK284" s="943"/>
      <c r="FL284" s="943"/>
      <c r="FM284" s="943"/>
      <c r="FN284" s="943"/>
      <c r="FO284" s="943"/>
      <c r="FP284" s="943"/>
      <c r="FQ284" s="943"/>
      <c r="FR284" s="943"/>
      <c r="FS284" s="943"/>
      <c r="FT284" s="943"/>
      <c r="FU284" s="943"/>
      <c r="FV284" s="943"/>
      <c r="FW284" s="943"/>
      <c r="FX284" s="943"/>
      <c r="FY284" s="943"/>
      <c r="FZ284" s="943"/>
      <c r="GA284" s="943"/>
      <c r="GB284" s="943"/>
      <c r="GC284" s="943"/>
      <c r="GD284" s="943"/>
      <c r="GE284" s="943"/>
      <c r="GF284" s="943"/>
      <c r="GG284" s="943"/>
      <c r="GH284" s="943"/>
      <c r="GI284" s="943"/>
      <c r="GJ284" s="943"/>
      <c r="GK284" s="943"/>
      <c r="GL284" s="943"/>
      <c r="GM284" s="943"/>
      <c r="GN284" s="943"/>
      <c r="GO284" s="943"/>
      <c r="GP284" s="943"/>
      <c r="GQ284" s="943"/>
      <c r="GR284" s="943"/>
      <c r="GS284" s="943"/>
      <c r="GT284" s="943"/>
      <c r="GU284" s="943"/>
      <c r="GV284" s="943"/>
      <c r="GW284" s="943"/>
      <c r="GX284" s="943"/>
      <c r="GY284" s="943"/>
      <c r="GZ284" s="943"/>
      <c r="HA284" s="943"/>
      <c r="HB284" s="943"/>
      <c r="HC284" s="943"/>
      <c r="HD284" s="943"/>
      <c r="HE284" s="943"/>
      <c r="HF284" s="943"/>
      <c r="HG284" s="943"/>
      <c r="HH284" s="943"/>
      <c r="HI284" s="943"/>
      <c r="HJ284" s="943"/>
      <c r="HK284" s="943"/>
      <c r="HL284" s="943"/>
      <c r="HM284" s="943"/>
      <c r="HN284" s="943"/>
      <c r="HO284" s="943"/>
      <c r="HP284" s="943"/>
      <c r="HQ284" s="943"/>
      <c r="HR284" s="943"/>
      <c r="HS284" s="943"/>
      <c r="HT284" s="943"/>
      <c r="HU284" s="943"/>
      <c r="HV284" s="943"/>
      <c r="HW284" s="943"/>
      <c r="HX284" s="943"/>
      <c r="HY284" s="943"/>
      <c r="HZ284" s="943"/>
      <c r="IA284" s="943"/>
      <c r="IB284" s="943"/>
      <c r="IC284" s="943"/>
      <c r="ID284" s="943"/>
      <c r="IE284" s="943"/>
      <c r="IF284" s="943"/>
      <c r="IG284" s="943"/>
      <c r="IH284" s="943"/>
      <c r="II284" s="943"/>
      <c r="IJ284" s="943"/>
      <c r="IK284" s="943"/>
      <c r="IL284" s="943"/>
      <c r="IM284" s="943"/>
      <c r="IN284" s="943"/>
      <c r="IO284" s="943"/>
      <c r="IP284" s="943"/>
      <c r="IQ284" s="943"/>
      <c r="IR284" s="943"/>
      <c r="IS284" s="943"/>
    </row>
    <row r="285" spans="1:253" s="515" customFormat="1">
      <c r="A285" s="695"/>
      <c r="B285" s="943"/>
      <c r="D285" s="549"/>
      <c r="E285" s="870"/>
      <c r="F285" s="943"/>
      <c r="G285" s="943"/>
      <c r="H285" s="870"/>
      <c r="I285" s="870"/>
      <c r="J285" s="870"/>
      <c r="K285" s="870"/>
      <c r="L285" s="943"/>
      <c r="M285" s="943"/>
      <c r="N285" s="943"/>
      <c r="O285" s="943"/>
      <c r="P285" s="943"/>
      <c r="Q285" s="943"/>
      <c r="R285" s="943"/>
      <c r="S285" s="943"/>
      <c r="T285" s="943"/>
      <c r="U285" s="943"/>
      <c r="V285" s="943"/>
      <c r="W285" s="943"/>
      <c r="X285" s="943"/>
      <c r="Y285" s="943"/>
      <c r="Z285" s="943"/>
      <c r="AA285" s="943"/>
      <c r="AB285" s="943"/>
      <c r="AC285" s="943"/>
      <c r="AD285" s="943"/>
      <c r="AE285" s="943"/>
      <c r="AF285" s="943"/>
      <c r="AG285" s="943"/>
      <c r="AH285" s="943"/>
      <c r="AI285" s="943"/>
      <c r="AJ285" s="943"/>
      <c r="AK285" s="943"/>
      <c r="AL285" s="943"/>
      <c r="AM285" s="943"/>
      <c r="AN285" s="943"/>
      <c r="AO285" s="943"/>
      <c r="AP285" s="943"/>
      <c r="AQ285" s="943"/>
      <c r="AR285" s="943"/>
      <c r="AS285" s="943"/>
      <c r="AT285" s="943"/>
      <c r="AU285" s="943"/>
      <c r="AV285" s="943"/>
      <c r="AW285" s="943"/>
      <c r="AX285" s="943"/>
      <c r="AY285" s="943"/>
      <c r="AZ285" s="943"/>
      <c r="BA285" s="943"/>
      <c r="BB285" s="943"/>
      <c r="BC285" s="943"/>
      <c r="BD285" s="943"/>
      <c r="BE285" s="943"/>
      <c r="BF285" s="943"/>
      <c r="BG285" s="943"/>
      <c r="BH285" s="943"/>
      <c r="BI285" s="943"/>
      <c r="BJ285" s="943"/>
      <c r="BK285" s="943"/>
      <c r="BL285" s="943"/>
      <c r="BM285" s="943"/>
      <c r="BN285" s="943"/>
      <c r="BO285" s="943"/>
      <c r="BP285" s="943"/>
      <c r="BQ285" s="943"/>
      <c r="BR285" s="943"/>
      <c r="BS285" s="943"/>
      <c r="BT285" s="943"/>
      <c r="BU285" s="943"/>
      <c r="BV285" s="943"/>
      <c r="BW285" s="943"/>
      <c r="BX285" s="943"/>
      <c r="BY285" s="943"/>
      <c r="BZ285" s="943"/>
      <c r="CA285" s="943"/>
      <c r="CB285" s="943"/>
      <c r="CC285" s="943"/>
      <c r="CD285" s="943"/>
      <c r="CE285" s="943"/>
      <c r="CF285" s="943"/>
      <c r="CG285" s="943"/>
      <c r="CH285" s="943"/>
      <c r="CI285" s="943"/>
      <c r="CJ285" s="943"/>
      <c r="CK285" s="943"/>
      <c r="CL285" s="943"/>
      <c r="CM285" s="943"/>
      <c r="CN285" s="943"/>
      <c r="CO285" s="943"/>
      <c r="CP285" s="943"/>
      <c r="CQ285" s="943"/>
      <c r="CR285" s="943"/>
      <c r="CS285" s="943"/>
      <c r="CT285" s="943"/>
      <c r="CU285" s="943"/>
      <c r="CV285" s="943"/>
      <c r="CW285" s="943"/>
      <c r="CX285" s="943"/>
      <c r="CY285" s="943"/>
      <c r="CZ285" s="943"/>
      <c r="DA285" s="943"/>
      <c r="DB285" s="943"/>
      <c r="DC285" s="943"/>
      <c r="DD285" s="943"/>
      <c r="DE285" s="943"/>
      <c r="DF285" s="943"/>
      <c r="DG285" s="943"/>
      <c r="DH285" s="943"/>
      <c r="DI285" s="943"/>
      <c r="DJ285" s="943"/>
      <c r="DK285" s="943"/>
      <c r="DL285" s="943"/>
      <c r="DM285" s="943"/>
      <c r="DN285" s="943"/>
      <c r="DO285" s="943"/>
      <c r="DP285" s="943"/>
      <c r="DQ285" s="943"/>
      <c r="DR285" s="943"/>
      <c r="DS285" s="943"/>
      <c r="DT285" s="943"/>
      <c r="DU285" s="943"/>
      <c r="DV285" s="943"/>
      <c r="DW285" s="943"/>
      <c r="DX285" s="943"/>
      <c r="DY285" s="943"/>
      <c r="DZ285" s="943"/>
      <c r="EA285" s="943"/>
      <c r="EB285" s="943"/>
      <c r="EC285" s="943"/>
      <c r="ED285" s="943"/>
      <c r="EE285" s="943"/>
      <c r="EF285" s="943"/>
      <c r="EG285" s="943"/>
      <c r="EH285" s="943"/>
      <c r="EI285" s="943"/>
      <c r="EJ285" s="943"/>
      <c r="EK285" s="943"/>
      <c r="EL285" s="943"/>
      <c r="EM285" s="943"/>
      <c r="EN285" s="943"/>
      <c r="EO285" s="943"/>
      <c r="EP285" s="943"/>
      <c r="EQ285" s="943"/>
      <c r="ER285" s="943"/>
      <c r="ES285" s="943"/>
      <c r="ET285" s="943"/>
      <c r="EU285" s="943"/>
      <c r="EV285" s="943"/>
      <c r="EW285" s="943"/>
      <c r="EX285" s="943"/>
      <c r="EY285" s="943"/>
      <c r="EZ285" s="943"/>
      <c r="FA285" s="943"/>
      <c r="FB285" s="943"/>
      <c r="FC285" s="943"/>
      <c r="FD285" s="943"/>
      <c r="FE285" s="943"/>
      <c r="FF285" s="943"/>
      <c r="FG285" s="943"/>
      <c r="FH285" s="943"/>
      <c r="FI285" s="943"/>
      <c r="FJ285" s="943"/>
      <c r="FK285" s="943"/>
      <c r="FL285" s="943"/>
      <c r="FM285" s="943"/>
      <c r="FN285" s="943"/>
      <c r="FO285" s="943"/>
      <c r="FP285" s="943"/>
      <c r="FQ285" s="943"/>
      <c r="FR285" s="943"/>
      <c r="FS285" s="943"/>
      <c r="FT285" s="943"/>
      <c r="FU285" s="943"/>
      <c r="FV285" s="943"/>
      <c r="FW285" s="943"/>
      <c r="FX285" s="943"/>
      <c r="FY285" s="943"/>
      <c r="FZ285" s="943"/>
      <c r="GA285" s="943"/>
      <c r="GB285" s="943"/>
      <c r="GC285" s="943"/>
      <c r="GD285" s="943"/>
      <c r="GE285" s="943"/>
      <c r="GF285" s="943"/>
      <c r="GG285" s="943"/>
      <c r="GH285" s="943"/>
      <c r="GI285" s="943"/>
      <c r="GJ285" s="943"/>
      <c r="GK285" s="943"/>
      <c r="GL285" s="943"/>
      <c r="GM285" s="943"/>
      <c r="GN285" s="943"/>
      <c r="GO285" s="943"/>
      <c r="GP285" s="943"/>
      <c r="GQ285" s="943"/>
      <c r="GR285" s="943"/>
      <c r="GS285" s="943"/>
      <c r="GT285" s="943"/>
      <c r="GU285" s="943"/>
      <c r="GV285" s="943"/>
      <c r="GW285" s="943"/>
      <c r="GX285" s="943"/>
      <c r="GY285" s="943"/>
      <c r="GZ285" s="943"/>
      <c r="HA285" s="943"/>
      <c r="HB285" s="943"/>
      <c r="HC285" s="943"/>
      <c r="HD285" s="943"/>
      <c r="HE285" s="943"/>
      <c r="HF285" s="943"/>
      <c r="HG285" s="943"/>
      <c r="HH285" s="943"/>
      <c r="HI285" s="943"/>
      <c r="HJ285" s="943"/>
      <c r="HK285" s="943"/>
      <c r="HL285" s="943"/>
      <c r="HM285" s="943"/>
      <c r="HN285" s="943"/>
      <c r="HO285" s="943"/>
      <c r="HP285" s="943"/>
      <c r="HQ285" s="943"/>
      <c r="HR285" s="943"/>
      <c r="HS285" s="943"/>
      <c r="HT285" s="943"/>
      <c r="HU285" s="943"/>
      <c r="HV285" s="943"/>
      <c r="HW285" s="943"/>
      <c r="HX285" s="943"/>
      <c r="HY285" s="943"/>
      <c r="HZ285" s="943"/>
      <c r="IA285" s="943"/>
      <c r="IB285" s="943"/>
      <c r="IC285" s="943"/>
      <c r="ID285" s="943"/>
      <c r="IE285" s="943"/>
      <c r="IF285" s="943"/>
      <c r="IG285" s="943"/>
      <c r="IH285" s="943"/>
      <c r="II285" s="943"/>
      <c r="IJ285" s="943"/>
      <c r="IK285" s="943"/>
      <c r="IL285" s="943"/>
      <c r="IM285" s="943"/>
      <c r="IN285" s="943"/>
      <c r="IO285" s="943"/>
      <c r="IP285" s="943"/>
      <c r="IQ285" s="943"/>
      <c r="IR285" s="943"/>
      <c r="IS285" s="943"/>
    </row>
    <row r="286" spans="1:253" s="515" customFormat="1">
      <c r="A286" s="695"/>
      <c r="B286" s="941"/>
      <c r="D286" s="549"/>
      <c r="E286" s="870"/>
      <c r="F286" s="943"/>
      <c r="G286" s="943"/>
      <c r="H286" s="870"/>
      <c r="I286" s="870"/>
      <c r="J286" s="870"/>
      <c r="K286" s="870"/>
      <c r="L286" s="943"/>
      <c r="M286" s="943"/>
      <c r="N286" s="943"/>
      <c r="O286" s="943"/>
      <c r="P286" s="943"/>
      <c r="Q286" s="943"/>
      <c r="R286" s="943"/>
      <c r="S286" s="943"/>
      <c r="T286" s="943"/>
      <c r="U286" s="943"/>
      <c r="V286" s="943"/>
      <c r="W286" s="943"/>
      <c r="X286" s="943"/>
      <c r="Y286" s="943"/>
      <c r="Z286" s="943"/>
      <c r="AA286" s="943"/>
      <c r="AB286" s="943"/>
      <c r="AC286" s="943"/>
      <c r="AD286" s="943"/>
      <c r="AE286" s="943"/>
      <c r="AF286" s="943"/>
      <c r="AG286" s="943"/>
      <c r="AH286" s="943"/>
      <c r="AI286" s="943"/>
      <c r="AJ286" s="943"/>
      <c r="AK286" s="943"/>
      <c r="AL286" s="943"/>
      <c r="AM286" s="943"/>
      <c r="AN286" s="943"/>
      <c r="AO286" s="943"/>
      <c r="AP286" s="943"/>
      <c r="AQ286" s="943"/>
      <c r="AR286" s="943"/>
      <c r="AS286" s="943"/>
      <c r="AT286" s="943"/>
      <c r="AU286" s="943"/>
      <c r="AV286" s="943"/>
      <c r="AW286" s="943"/>
      <c r="AX286" s="943"/>
      <c r="AY286" s="943"/>
      <c r="AZ286" s="943"/>
      <c r="BA286" s="943"/>
      <c r="BB286" s="943"/>
      <c r="BC286" s="943"/>
      <c r="BD286" s="943"/>
      <c r="BE286" s="943"/>
      <c r="BF286" s="943"/>
      <c r="BG286" s="943"/>
      <c r="BH286" s="943"/>
      <c r="BI286" s="943"/>
      <c r="BJ286" s="943"/>
      <c r="BK286" s="943"/>
      <c r="BL286" s="943"/>
      <c r="BM286" s="943"/>
      <c r="BN286" s="943"/>
      <c r="BO286" s="943"/>
      <c r="BP286" s="943"/>
      <c r="BQ286" s="943"/>
      <c r="BR286" s="943"/>
      <c r="BS286" s="943"/>
      <c r="BT286" s="943"/>
      <c r="BU286" s="943"/>
      <c r="BV286" s="943"/>
      <c r="BW286" s="943"/>
      <c r="BX286" s="943"/>
      <c r="BY286" s="943"/>
      <c r="BZ286" s="943"/>
      <c r="CA286" s="943"/>
      <c r="CB286" s="943"/>
      <c r="CC286" s="943"/>
      <c r="CD286" s="943"/>
      <c r="CE286" s="943"/>
      <c r="CF286" s="943"/>
      <c r="CG286" s="943"/>
      <c r="CH286" s="943"/>
      <c r="CI286" s="943"/>
      <c r="CJ286" s="943"/>
      <c r="CK286" s="943"/>
      <c r="CL286" s="943"/>
      <c r="CM286" s="943"/>
      <c r="CN286" s="943"/>
      <c r="CO286" s="943"/>
      <c r="CP286" s="943"/>
      <c r="CQ286" s="943"/>
      <c r="CR286" s="943"/>
      <c r="CS286" s="943"/>
      <c r="CT286" s="943"/>
      <c r="CU286" s="943"/>
      <c r="CV286" s="943"/>
      <c r="CW286" s="943"/>
      <c r="CX286" s="943"/>
      <c r="CY286" s="943"/>
      <c r="CZ286" s="943"/>
      <c r="DA286" s="943"/>
      <c r="DB286" s="943"/>
      <c r="DC286" s="943"/>
      <c r="DD286" s="943"/>
      <c r="DE286" s="943"/>
      <c r="DF286" s="943"/>
      <c r="DG286" s="943"/>
      <c r="DH286" s="943"/>
      <c r="DI286" s="943"/>
      <c r="DJ286" s="943"/>
      <c r="DK286" s="943"/>
      <c r="DL286" s="943"/>
      <c r="DM286" s="943"/>
      <c r="DN286" s="943"/>
      <c r="DO286" s="943"/>
      <c r="DP286" s="943"/>
      <c r="DQ286" s="943"/>
      <c r="DR286" s="943"/>
      <c r="DS286" s="943"/>
      <c r="DT286" s="943"/>
      <c r="DU286" s="943"/>
      <c r="DV286" s="943"/>
      <c r="DW286" s="943"/>
      <c r="DX286" s="943"/>
      <c r="DY286" s="943"/>
      <c r="DZ286" s="943"/>
      <c r="EA286" s="943"/>
      <c r="EB286" s="943"/>
      <c r="EC286" s="943"/>
      <c r="ED286" s="943"/>
      <c r="EE286" s="943"/>
      <c r="EF286" s="943"/>
      <c r="EG286" s="943"/>
      <c r="EH286" s="943"/>
      <c r="EI286" s="943"/>
      <c r="EJ286" s="943"/>
      <c r="EK286" s="943"/>
      <c r="EL286" s="943"/>
      <c r="EM286" s="943"/>
      <c r="EN286" s="943"/>
      <c r="EO286" s="943"/>
      <c r="EP286" s="943"/>
      <c r="EQ286" s="943"/>
      <c r="ER286" s="943"/>
      <c r="ES286" s="943"/>
      <c r="ET286" s="943"/>
      <c r="EU286" s="943"/>
      <c r="EV286" s="943"/>
      <c r="EW286" s="943"/>
      <c r="EX286" s="943"/>
      <c r="EY286" s="943"/>
      <c r="EZ286" s="943"/>
      <c r="FA286" s="943"/>
      <c r="FB286" s="943"/>
      <c r="FC286" s="943"/>
      <c r="FD286" s="943"/>
      <c r="FE286" s="943"/>
      <c r="FF286" s="943"/>
      <c r="FG286" s="943"/>
      <c r="FH286" s="943"/>
      <c r="FI286" s="943"/>
      <c r="FJ286" s="943"/>
      <c r="FK286" s="943"/>
      <c r="FL286" s="943"/>
      <c r="FM286" s="943"/>
      <c r="FN286" s="943"/>
      <c r="FO286" s="943"/>
      <c r="FP286" s="943"/>
      <c r="FQ286" s="943"/>
      <c r="FR286" s="943"/>
      <c r="FS286" s="943"/>
      <c r="FT286" s="943"/>
      <c r="FU286" s="943"/>
      <c r="FV286" s="943"/>
      <c r="FW286" s="943"/>
      <c r="FX286" s="943"/>
      <c r="FY286" s="943"/>
      <c r="FZ286" s="943"/>
      <c r="GA286" s="943"/>
      <c r="GB286" s="943"/>
      <c r="GC286" s="943"/>
      <c r="GD286" s="943"/>
      <c r="GE286" s="943"/>
      <c r="GF286" s="943"/>
      <c r="GG286" s="943"/>
      <c r="GH286" s="943"/>
      <c r="GI286" s="943"/>
      <c r="GJ286" s="943"/>
      <c r="GK286" s="943"/>
      <c r="GL286" s="943"/>
      <c r="GM286" s="943"/>
      <c r="GN286" s="943"/>
      <c r="GO286" s="943"/>
      <c r="GP286" s="943"/>
      <c r="GQ286" s="943"/>
      <c r="GR286" s="943"/>
      <c r="GS286" s="943"/>
      <c r="GT286" s="943"/>
      <c r="GU286" s="943"/>
      <c r="GV286" s="943"/>
      <c r="GW286" s="943"/>
      <c r="GX286" s="943"/>
      <c r="GY286" s="943"/>
      <c r="GZ286" s="943"/>
      <c r="HA286" s="943"/>
      <c r="HB286" s="943"/>
      <c r="HC286" s="943"/>
      <c r="HD286" s="943"/>
      <c r="HE286" s="943"/>
      <c r="HF286" s="943"/>
      <c r="HG286" s="943"/>
      <c r="HH286" s="943"/>
      <c r="HI286" s="943"/>
      <c r="HJ286" s="943"/>
      <c r="HK286" s="943"/>
      <c r="HL286" s="943"/>
      <c r="HM286" s="943"/>
      <c r="HN286" s="943"/>
      <c r="HO286" s="943"/>
      <c r="HP286" s="943"/>
      <c r="HQ286" s="943"/>
      <c r="HR286" s="943"/>
      <c r="HS286" s="943"/>
      <c r="HT286" s="943"/>
      <c r="HU286" s="943"/>
      <c r="HV286" s="943"/>
      <c r="HW286" s="943"/>
      <c r="HX286" s="943"/>
      <c r="HY286" s="943"/>
      <c r="HZ286" s="943"/>
      <c r="IA286" s="943"/>
      <c r="IB286" s="943"/>
      <c r="IC286" s="943"/>
      <c r="ID286" s="943"/>
      <c r="IE286" s="943"/>
      <c r="IF286" s="943"/>
      <c r="IG286" s="943"/>
      <c r="IH286" s="943"/>
      <c r="II286" s="943"/>
      <c r="IJ286" s="943"/>
      <c r="IK286" s="943"/>
      <c r="IL286" s="943"/>
      <c r="IM286" s="943"/>
      <c r="IN286" s="943"/>
      <c r="IO286" s="943"/>
      <c r="IP286" s="943"/>
      <c r="IQ286" s="943"/>
      <c r="IR286" s="943"/>
      <c r="IS286" s="943"/>
    </row>
    <row r="287" spans="1:253">
      <c r="A287" s="945"/>
      <c r="B287" s="938"/>
      <c r="C287" s="944"/>
      <c r="D287" s="945"/>
      <c r="E287" s="944"/>
      <c r="F287" s="945"/>
      <c r="G287" s="1027"/>
      <c r="H287" s="946"/>
      <c r="I287" s="937"/>
      <c r="J287" s="947"/>
      <c r="K287" s="937"/>
    </row>
    <row r="288" spans="1:253">
      <c r="G288" s="1028"/>
    </row>
  </sheetData>
  <mergeCells count="333">
    <mergeCell ref="H47:H50"/>
    <mergeCell ref="H51:H54"/>
    <mergeCell ref="H55:H58"/>
    <mergeCell ref="H99:H102"/>
    <mergeCell ref="H79:H82"/>
    <mergeCell ref="H83:H86"/>
    <mergeCell ref="H87:H90"/>
    <mergeCell ref="H91:H94"/>
    <mergeCell ref="H95:H98"/>
    <mergeCell ref="A4:H4"/>
    <mergeCell ref="A1:H1"/>
    <mergeCell ref="A2:H2"/>
    <mergeCell ref="F270:G270"/>
    <mergeCell ref="H7:H10"/>
    <mergeCell ref="H11:H14"/>
    <mergeCell ref="H15:H18"/>
    <mergeCell ref="H19:H22"/>
    <mergeCell ref="H23:H26"/>
    <mergeCell ref="H27:H30"/>
    <mergeCell ref="H31:H34"/>
    <mergeCell ref="H35:H38"/>
    <mergeCell ref="H59:H62"/>
    <mergeCell ref="H63:H66"/>
    <mergeCell ref="H67:H70"/>
    <mergeCell ref="H71:H74"/>
    <mergeCell ref="H75:H78"/>
    <mergeCell ref="H39:H42"/>
    <mergeCell ref="H43:H46"/>
    <mergeCell ref="H131:H134"/>
    <mergeCell ref="H135:H138"/>
    <mergeCell ref="H139:H142"/>
    <mergeCell ref="H119:H122"/>
    <mergeCell ref="H123:H126"/>
    <mergeCell ref="H127:H130"/>
    <mergeCell ref="H103:H106"/>
    <mergeCell ref="H107:H110"/>
    <mergeCell ref="H111:H114"/>
    <mergeCell ref="H115:H118"/>
    <mergeCell ref="H163:H166"/>
    <mergeCell ref="H167:H170"/>
    <mergeCell ref="H171:H174"/>
    <mergeCell ref="H175:H178"/>
    <mergeCell ref="H179:H182"/>
    <mergeCell ref="H143:H146"/>
    <mergeCell ref="H147:H150"/>
    <mergeCell ref="H151:H154"/>
    <mergeCell ref="H155:H158"/>
    <mergeCell ref="H159:H162"/>
    <mergeCell ref="H203:H206"/>
    <mergeCell ref="H207:H210"/>
    <mergeCell ref="H211:H214"/>
    <mergeCell ref="H215:H218"/>
    <mergeCell ref="H183:H186"/>
    <mergeCell ref="H187:H190"/>
    <mergeCell ref="H191:H194"/>
    <mergeCell ref="H195:H198"/>
    <mergeCell ref="H199:H202"/>
    <mergeCell ref="H251:H254"/>
    <mergeCell ref="H255:H258"/>
    <mergeCell ref="H259:H262"/>
    <mergeCell ref="H263:H266"/>
    <mergeCell ref="B7:B10"/>
    <mergeCell ref="B11:B14"/>
    <mergeCell ref="B15:B18"/>
    <mergeCell ref="B19:B22"/>
    <mergeCell ref="B23:B26"/>
    <mergeCell ref="B27:B30"/>
    <mergeCell ref="B31:B34"/>
    <mergeCell ref="B35:B38"/>
    <mergeCell ref="B39:B42"/>
    <mergeCell ref="B43:B46"/>
    <mergeCell ref="B47:B50"/>
    <mergeCell ref="B51:B54"/>
    <mergeCell ref="H235:H238"/>
    <mergeCell ref="H239:H242"/>
    <mergeCell ref="H243:H246"/>
    <mergeCell ref="H247:H250"/>
    <mergeCell ref="H219:H222"/>
    <mergeCell ref="H223:H226"/>
    <mergeCell ref="H227:H230"/>
    <mergeCell ref="H231:H234"/>
    <mergeCell ref="B75:B78"/>
    <mergeCell ref="B79:B82"/>
    <mergeCell ref="B83:B86"/>
    <mergeCell ref="B87:B90"/>
    <mergeCell ref="B91:B94"/>
    <mergeCell ref="B55:B58"/>
    <mergeCell ref="B59:B62"/>
    <mergeCell ref="B63:B66"/>
    <mergeCell ref="B67:B70"/>
    <mergeCell ref="B71:B74"/>
    <mergeCell ref="B127:B130"/>
    <mergeCell ref="B131:B134"/>
    <mergeCell ref="B135:B138"/>
    <mergeCell ref="B115:B118"/>
    <mergeCell ref="B119:B122"/>
    <mergeCell ref="B123:B126"/>
    <mergeCell ref="B95:B98"/>
    <mergeCell ref="B99:B102"/>
    <mergeCell ref="B103:B106"/>
    <mergeCell ref="B107:B110"/>
    <mergeCell ref="B111:B114"/>
    <mergeCell ref="B191:B194"/>
    <mergeCell ref="B195:B198"/>
    <mergeCell ref="B159:B162"/>
    <mergeCell ref="B163:B166"/>
    <mergeCell ref="B167:B170"/>
    <mergeCell ref="B171:B174"/>
    <mergeCell ref="B175:B178"/>
    <mergeCell ref="B139:B142"/>
    <mergeCell ref="B143:B146"/>
    <mergeCell ref="B147:B150"/>
    <mergeCell ref="B151:B154"/>
    <mergeCell ref="B155:B158"/>
    <mergeCell ref="C7:C10"/>
    <mergeCell ref="D7:D10"/>
    <mergeCell ref="C11:C14"/>
    <mergeCell ref="D11:D14"/>
    <mergeCell ref="C15:C18"/>
    <mergeCell ref="D15:D18"/>
    <mergeCell ref="B247:B250"/>
    <mergeCell ref="B251:B254"/>
    <mergeCell ref="B255:B258"/>
    <mergeCell ref="B231:B234"/>
    <mergeCell ref="B235:B238"/>
    <mergeCell ref="B239:B242"/>
    <mergeCell ref="B243:B246"/>
    <mergeCell ref="B215:B218"/>
    <mergeCell ref="B219:B222"/>
    <mergeCell ref="B223:B226"/>
    <mergeCell ref="B227:B230"/>
    <mergeCell ref="B199:B202"/>
    <mergeCell ref="B203:B206"/>
    <mergeCell ref="B207:B210"/>
    <mergeCell ref="B211:B214"/>
    <mergeCell ref="B179:B182"/>
    <mergeCell ref="B183:B186"/>
    <mergeCell ref="B187:B190"/>
    <mergeCell ref="C31:C34"/>
    <mergeCell ref="D31:D34"/>
    <mergeCell ref="C35:C38"/>
    <mergeCell ref="D35:D38"/>
    <mergeCell ref="C39:C42"/>
    <mergeCell ref="D39:D42"/>
    <mergeCell ref="C19:C22"/>
    <mergeCell ref="D19:D22"/>
    <mergeCell ref="C23:C26"/>
    <mergeCell ref="D23:D26"/>
    <mergeCell ref="C27:C30"/>
    <mergeCell ref="D27:D30"/>
    <mergeCell ref="C55:C58"/>
    <mergeCell ref="D55:D58"/>
    <mergeCell ref="C59:C62"/>
    <mergeCell ref="D59:D62"/>
    <mergeCell ref="C63:C66"/>
    <mergeCell ref="D63:D66"/>
    <mergeCell ref="C43:C46"/>
    <mergeCell ref="D43:D46"/>
    <mergeCell ref="C47:C50"/>
    <mergeCell ref="D47:D50"/>
    <mergeCell ref="C51:C54"/>
    <mergeCell ref="D51:D54"/>
    <mergeCell ref="C79:C82"/>
    <mergeCell ref="D79:D82"/>
    <mergeCell ref="C83:C86"/>
    <mergeCell ref="D83:D86"/>
    <mergeCell ref="C87:C90"/>
    <mergeCell ref="D87:D90"/>
    <mergeCell ref="C67:C70"/>
    <mergeCell ref="D67:D70"/>
    <mergeCell ref="C71:C74"/>
    <mergeCell ref="D71:D74"/>
    <mergeCell ref="C75:C78"/>
    <mergeCell ref="D75:D78"/>
    <mergeCell ref="C103:C106"/>
    <mergeCell ref="D103:D106"/>
    <mergeCell ref="C107:C110"/>
    <mergeCell ref="D107:D110"/>
    <mergeCell ref="C111:C114"/>
    <mergeCell ref="D111:D114"/>
    <mergeCell ref="C91:C94"/>
    <mergeCell ref="D91:D94"/>
    <mergeCell ref="C95:C98"/>
    <mergeCell ref="D95:D98"/>
    <mergeCell ref="C99:C102"/>
    <mergeCell ref="D99:D102"/>
    <mergeCell ref="C131:C134"/>
    <mergeCell ref="D131:D134"/>
    <mergeCell ref="C127:C130"/>
    <mergeCell ref="D127:D130"/>
    <mergeCell ref="C115:C118"/>
    <mergeCell ref="D115:D118"/>
    <mergeCell ref="C119:C122"/>
    <mergeCell ref="D119:D122"/>
    <mergeCell ref="C123:C126"/>
    <mergeCell ref="D123:D126"/>
    <mergeCell ref="C147:C150"/>
    <mergeCell ref="D147:D150"/>
    <mergeCell ref="C151:C154"/>
    <mergeCell ref="D151:D154"/>
    <mergeCell ref="C155:C158"/>
    <mergeCell ref="D155:D158"/>
    <mergeCell ref="C135:C138"/>
    <mergeCell ref="D135:D138"/>
    <mergeCell ref="C139:C142"/>
    <mergeCell ref="D139:D142"/>
    <mergeCell ref="C143:C146"/>
    <mergeCell ref="D143:D146"/>
    <mergeCell ref="C171:C174"/>
    <mergeCell ref="D171:D174"/>
    <mergeCell ref="C175:C178"/>
    <mergeCell ref="D175:D178"/>
    <mergeCell ref="C179:C182"/>
    <mergeCell ref="D179:D182"/>
    <mergeCell ref="C159:C162"/>
    <mergeCell ref="D159:D162"/>
    <mergeCell ref="C163:C166"/>
    <mergeCell ref="D163:D166"/>
    <mergeCell ref="C167:C170"/>
    <mergeCell ref="D167:D170"/>
    <mergeCell ref="C195:C198"/>
    <mergeCell ref="D195:D198"/>
    <mergeCell ref="C199:C202"/>
    <mergeCell ref="D199:D202"/>
    <mergeCell ref="C183:C186"/>
    <mergeCell ref="D183:D186"/>
    <mergeCell ref="C187:C190"/>
    <mergeCell ref="D187:D190"/>
    <mergeCell ref="C191:C194"/>
    <mergeCell ref="D191:D194"/>
    <mergeCell ref="C215:C218"/>
    <mergeCell ref="D215:D218"/>
    <mergeCell ref="C219:C222"/>
    <mergeCell ref="D219:D222"/>
    <mergeCell ref="C203:C206"/>
    <mergeCell ref="D203:D206"/>
    <mergeCell ref="C207:C210"/>
    <mergeCell ref="D207:D210"/>
    <mergeCell ref="C211:C214"/>
    <mergeCell ref="D211:D214"/>
    <mergeCell ref="C235:C238"/>
    <mergeCell ref="D235:D238"/>
    <mergeCell ref="C239:C242"/>
    <mergeCell ref="D239:D242"/>
    <mergeCell ref="C243:C246"/>
    <mergeCell ref="D243:D246"/>
    <mergeCell ref="C223:C226"/>
    <mergeCell ref="D223:D226"/>
    <mergeCell ref="C227:C230"/>
    <mergeCell ref="D227:D230"/>
    <mergeCell ref="C231:C234"/>
    <mergeCell ref="D231:D234"/>
    <mergeCell ref="A27:A30"/>
    <mergeCell ref="A31:A34"/>
    <mergeCell ref="A35:A38"/>
    <mergeCell ref="A39:A42"/>
    <mergeCell ref="A43:A46"/>
    <mergeCell ref="A7:A10"/>
    <mergeCell ref="A11:A14"/>
    <mergeCell ref="A15:A18"/>
    <mergeCell ref="A19:A22"/>
    <mergeCell ref="A23:A26"/>
    <mergeCell ref="A67:A70"/>
    <mergeCell ref="A71:A74"/>
    <mergeCell ref="A75:A78"/>
    <mergeCell ref="A79:A82"/>
    <mergeCell ref="A83:A86"/>
    <mergeCell ref="A47:A50"/>
    <mergeCell ref="A51:A54"/>
    <mergeCell ref="A55:A58"/>
    <mergeCell ref="A59:A62"/>
    <mergeCell ref="A63:A66"/>
    <mergeCell ref="A127:A130"/>
    <mergeCell ref="A107:A110"/>
    <mergeCell ref="A111:A114"/>
    <mergeCell ref="A115:A118"/>
    <mergeCell ref="A119:A122"/>
    <mergeCell ref="A123:A126"/>
    <mergeCell ref="A87:A90"/>
    <mergeCell ref="A91:A94"/>
    <mergeCell ref="A95:A98"/>
    <mergeCell ref="A99:A102"/>
    <mergeCell ref="A103:A106"/>
    <mergeCell ref="A151:A154"/>
    <mergeCell ref="A155:A158"/>
    <mergeCell ref="A159:A162"/>
    <mergeCell ref="A163:A166"/>
    <mergeCell ref="A167:A170"/>
    <mergeCell ref="A131:A134"/>
    <mergeCell ref="A135:A138"/>
    <mergeCell ref="A139:A142"/>
    <mergeCell ref="A143:A146"/>
    <mergeCell ref="A147:A150"/>
    <mergeCell ref="A191:A194"/>
    <mergeCell ref="A195:A198"/>
    <mergeCell ref="A199:A202"/>
    <mergeCell ref="A203:A206"/>
    <mergeCell ref="A171:A174"/>
    <mergeCell ref="A175:A178"/>
    <mergeCell ref="A179:A182"/>
    <mergeCell ref="A183:A186"/>
    <mergeCell ref="A187:A190"/>
    <mergeCell ref="A223:A226"/>
    <mergeCell ref="A227:A230"/>
    <mergeCell ref="A231:A234"/>
    <mergeCell ref="A235:A238"/>
    <mergeCell ref="A239:A242"/>
    <mergeCell ref="A207:A210"/>
    <mergeCell ref="A211:A214"/>
    <mergeCell ref="A215:A218"/>
    <mergeCell ref="A219:A222"/>
    <mergeCell ref="B269:D269"/>
    <mergeCell ref="B270:C270"/>
    <mergeCell ref="B272:C272"/>
    <mergeCell ref="B271:C271"/>
    <mergeCell ref="A259:A262"/>
    <mergeCell ref="A263:A266"/>
    <mergeCell ref="A243:A246"/>
    <mergeCell ref="A247:A250"/>
    <mergeCell ref="A251:A254"/>
    <mergeCell ref="A255:A258"/>
    <mergeCell ref="C255:C258"/>
    <mergeCell ref="D255:D258"/>
    <mergeCell ref="C259:C262"/>
    <mergeCell ref="D259:D262"/>
    <mergeCell ref="C263:C266"/>
    <mergeCell ref="D263:D266"/>
    <mergeCell ref="C247:C250"/>
    <mergeCell ref="D247:D250"/>
    <mergeCell ref="C251:C254"/>
    <mergeCell ref="D251:D254"/>
    <mergeCell ref="B259:B262"/>
    <mergeCell ref="B263:B266"/>
  </mergeCells>
  <phoneticPr fontId="26" type="noConversion"/>
  <conditionalFormatting sqref="A7:D7 A11:D11 A15:D15 A19:D19 A23:D23 A27:D27 A31:D31 A35:D35 A39:D39 A43:D43 A47:D47 A51:D51 A55:D55 A59:D59 A63:D63 A67:D67 A71:D71 A75:D75 A79:D79 A83:D83 A87:D87 A91:D91 A95:D95 A99:D99 A103:D103 A107:D107 A111:D111 A115:D115 A119:D119 A123:D123 A127:D127 A131:D131 A135:D135 A139:D139 A143:D143 A147:D147 A151:D151 A155:D155 A159:D159 A163:D163 A167:D167 A171:D171 A175:D175 A179:D179 A183:D183 A187:D187 A191:D191 A195:D195 A199:D199 A203:D203 A207:D207 A211:D211 A215:D215 A219:D219 A223:D223 A227:D227 A231:D231 A235:D235 A239:D239 A243:D243 A247:D247 A251:D251 A255:D255 A259:D259 A263:D263">
    <cfRule type="expression" dxfId="2" priority="14">
      <formula>IF(MID($B10,1,5)="Total",TRUE,FALSE)</formula>
    </cfRule>
  </conditionalFormatting>
  <conditionalFormatting sqref="E7:E266 G7:G266">
    <cfRule type="expression" dxfId="1" priority="15">
      <formula>IF(MID($B7,1,5)="Total",TRUE,FALSE)</formula>
    </cfRule>
  </conditionalFormatting>
  <conditionalFormatting sqref="H7 H11 H15 H19 H23 H27 H31 H35 H39 H43 H47 H51 H55 H59 H63 H67 H71 H75 H79 H83 H87 H91 H95 H99 H103 H107 H111 H115 H119 H123 H127 H131 H135 H139 H143 H147 H151 H155 H159 H163 H167 H171 H175 H179 H183 H187 H191 H195 H199 H203 H207 H211 H215 H219 H223 H227 H231 H235 H239 H243 H247 H251 H255 H259 H263">
    <cfRule type="expression" dxfId="0" priority="16">
      <formula>IF(MID($B10,1,5)="Total",TRUE,FALSE)</formula>
    </cfRule>
  </conditionalFormatting>
  <printOptions horizontalCentered="1"/>
  <pageMargins left="0.6" right="0" top="0.53" bottom="0.78740157480314965" header="0.31496062992125984" footer="0.31496062992125984"/>
  <pageSetup paperSize="9" scale="66" orientation="landscape" r:id="rId1"/>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00"/>
  </sheetPr>
  <dimension ref="A1:IS51"/>
  <sheetViews>
    <sheetView showGridLines="0" zoomScaleNormal="100" zoomScaleSheetLayoutView="100" workbookViewId="0">
      <pane ySplit="6" topLeftCell="A7" activePane="bottomLeft" state="frozen"/>
      <selection pane="bottomLeft" activeCell="G21" sqref="G21"/>
    </sheetView>
  </sheetViews>
  <sheetFormatPr baseColWidth="10" defaultColWidth="11.42578125" defaultRowHeight="12.75"/>
  <cols>
    <col min="1" max="1" width="7.7109375" style="547" customWidth="1"/>
    <col min="2" max="2" width="13.5703125" style="565" customWidth="1"/>
    <col min="3" max="3" width="30.28515625" style="547" customWidth="1"/>
    <col min="4" max="4" width="33.5703125" style="547" customWidth="1"/>
    <col min="5" max="5" width="18.5703125" style="584" customWidth="1"/>
    <col min="6" max="6" width="12" style="584" customWidth="1"/>
    <col min="7" max="7" width="19.140625" style="585" customWidth="1"/>
    <col min="8" max="8" width="18.42578125" style="564" customWidth="1"/>
    <col min="9" max="16384" width="11.42578125" style="547"/>
  </cols>
  <sheetData>
    <row r="1" spans="1:234">
      <c r="A1" s="1450" t="str">
        <f>+'DISPONIBLE Bo'!A1:F1</f>
        <v>LA NOTA COLOMBIA SAS</v>
      </c>
      <c r="B1" s="1450"/>
      <c r="C1" s="1450"/>
      <c r="D1" s="1450"/>
      <c r="E1" s="1450"/>
      <c r="F1" s="1450"/>
      <c r="G1" s="1450"/>
      <c r="H1" s="1450"/>
    </row>
    <row r="2" spans="1:234" ht="12.75" customHeight="1">
      <c r="A2" s="1451" t="str">
        <f>+'DISPONIBLE Bo'!A2:F2</f>
        <v>NIT 901233167-1</v>
      </c>
      <c r="B2" s="1451"/>
      <c r="C2" s="1451"/>
      <c r="D2" s="1451"/>
      <c r="E2" s="1451"/>
      <c r="F2" s="1451"/>
      <c r="G2" s="1451"/>
      <c r="H2" s="1451"/>
    </row>
    <row r="3" spans="1:234">
      <c r="B3" s="690"/>
      <c r="C3" s="691"/>
      <c r="D3" s="691"/>
      <c r="E3" s="692"/>
      <c r="F3" s="692"/>
      <c r="G3" s="693"/>
    </row>
    <row r="4" spans="1:234">
      <c r="A4" s="1448" t="s">
        <v>2817</v>
      </c>
      <c r="B4" s="1448"/>
      <c r="C4" s="1448"/>
      <c r="D4" s="1448"/>
      <c r="E4" s="1448"/>
      <c r="F4" s="1448"/>
      <c r="G4" s="1448"/>
      <c r="H4" s="1449"/>
    </row>
    <row r="5" spans="1:234" ht="12.75" customHeight="1">
      <c r="B5" s="695"/>
      <c r="C5" s="696"/>
      <c r="D5" s="696"/>
      <c r="E5" s="697"/>
      <c r="F5" s="697"/>
      <c r="G5" s="698"/>
      <c r="H5" s="694" t="str">
        <f>+'DISPONIBLE Bo'!F5</f>
        <v>Corte al 15 de Octubre de 2024</v>
      </c>
    </row>
    <row r="6" spans="1:234" s="556" customFormat="1">
      <c r="A6" s="554" t="s">
        <v>554</v>
      </c>
      <c r="B6" s="699" t="s">
        <v>569</v>
      </c>
      <c r="C6" s="699" t="s">
        <v>570</v>
      </c>
      <c r="D6" s="699" t="s">
        <v>560</v>
      </c>
      <c r="E6" s="700" t="s">
        <v>463</v>
      </c>
      <c r="F6" s="700" t="s">
        <v>586</v>
      </c>
      <c r="G6" s="701" t="s">
        <v>587</v>
      </c>
      <c r="H6" s="701" t="s">
        <v>43</v>
      </c>
      <c r="I6" s="548"/>
      <c r="J6" s="548"/>
      <c r="K6" s="548"/>
      <c r="L6" s="548"/>
      <c r="M6" s="548"/>
      <c r="N6" s="548"/>
      <c r="O6" s="548"/>
      <c r="P6" s="548"/>
      <c r="Q6" s="548"/>
      <c r="R6" s="548"/>
      <c r="S6" s="548"/>
      <c r="T6" s="548"/>
      <c r="U6" s="548"/>
      <c r="V6" s="548"/>
      <c r="W6" s="548"/>
      <c r="X6" s="548"/>
      <c r="Y6" s="548"/>
      <c r="Z6" s="548"/>
      <c r="AA6" s="548"/>
      <c r="AB6" s="548"/>
      <c r="AC6" s="548"/>
      <c r="AD6" s="548"/>
      <c r="AE6" s="548"/>
      <c r="AF6" s="548"/>
      <c r="AG6" s="548"/>
      <c r="AH6" s="548"/>
      <c r="AI6" s="548"/>
      <c r="AJ6" s="548"/>
      <c r="AK6" s="548"/>
      <c r="AL6" s="548"/>
      <c r="AM6" s="548"/>
      <c r="AN6" s="548"/>
      <c r="AO6" s="548"/>
      <c r="AP6" s="548"/>
      <c r="AQ6" s="548"/>
      <c r="AR6" s="548"/>
      <c r="AS6" s="548"/>
      <c r="AT6" s="548"/>
      <c r="AU6" s="548"/>
      <c r="AV6" s="548"/>
      <c r="AW6" s="548"/>
      <c r="AX6" s="548"/>
      <c r="AY6" s="548"/>
      <c r="AZ6" s="548"/>
      <c r="BA6" s="548"/>
      <c r="BB6" s="548"/>
      <c r="BC6" s="548"/>
      <c r="BD6" s="548"/>
      <c r="BE6" s="548"/>
      <c r="BF6" s="548"/>
      <c r="BG6" s="548"/>
      <c r="BH6" s="548"/>
      <c r="BI6" s="548"/>
      <c r="BJ6" s="548"/>
      <c r="BK6" s="548"/>
      <c r="BL6" s="548"/>
      <c r="BM6" s="548"/>
      <c r="BN6" s="548"/>
      <c r="BO6" s="548"/>
      <c r="BP6" s="548"/>
      <c r="BQ6" s="548"/>
      <c r="BR6" s="548"/>
      <c r="BS6" s="548"/>
      <c r="BT6" s="548"/>
      <c r="BU6" s="548"/>
      <c r="BV6" s="548"/>
      <c r="BW6" s="548"/>
      <c r="BX6" s="548"/>
      <c r="BY6" s="548"/>
      <c r="BZ6" s="548"/>
      <c r="CA6" s="548"/>
      <c r="CB6" s="548"/>
      <c r="CC6" s="548"/>
      <c r="CD6" s="548"/>
      <c r="CE6" s="548"/>
      <c r="CF6" s="548"/>
      <c r="CG6" s="548"/>
      <c r="CH6" s="548"/>
      <c r="CI6" s="548"/>
      <c r="CJ6" s="548"/>
      <c r="CK6" s="548"/>
      <c r="CL6" s="548"/>
      <c r="CM6" s="548"/>
      <c r="CN6" s="548"/>
      <c r="CO6" s="548"/>
      <c r="CP6" s="548"/>
      <c r="CQ6" s="548"/>
      <c r="CR6" s="548"/>
      <c r="CS6" s="548"/>
      <c r="CT6" s="548"/>
      <c r="CU6" s="548"/>
      <c r="CV6" s="548"/>
      <c r="CW6" s="548"/>
      <c r="CX6" s="548"/>
      <c r="CY6" s="548"/>
      <c r="CZ6" s="548"/>
      <c r="DA6" s="548"/>
      <c r="DB6" s="548"/>
      <c r="DC6" s="548"/>
      <c r="DD6" s="548"/>
      <c r="DE6" s="548"/>
      <c r="DF6" s="548"/>
      <c r="DG6" s="548"/>
      <c r="DH6" s="548"/>
      <c r="DI6" s="548"/>
      <c r="DJ6" s="548"/>
      <c r="DK6" s="548"/>
      <c r="DL6" s="548"/>
      <c r="DM6" s="548"/>
      <c r="DN6" s="548"/>
      <c r="DO6" s="548"/>
      <c r="DP6" s="548"/>
      <c r="DQ6" s="548"/>
      <c r="DR6" s="548"/>
      <c r="DS6" s="548"/>
      <c r="DT6" s="548"/>
      <c r="DU6" s="548"/>
      <c r="DV6" s="548"/>
      <c r="DW6" s="548"/>
      <c r="DX6" s="548"/>
      <c r="DY6" s="548"/>
      <c r="DZ6" s="548"/>
      <c r="EA6" s="548"/>
      <c r="EB6" s="548"/>
      <c r="EC6" s="548"/>
      <c r="ED6" s="548"/>
      <c r="EE6" s="548"/>
      <c r="EF6" s="548"/>
      <c r="EG6" s="548"/>
      <c r="EH6" s="548"/>
      <c r="EI6" s="548"/>
      <c r="EJ6" s="548"/>
      <c r="EK6" s="548"/>
      <c r="EL6" s="548"/>
      <c r="EM6" s="548"/>
      <c r="EN6" s="548"/>
      <c r="EO6" s="548"/>
      <c r="EP6" s="548"/>
      <c r="EQ6" s="548"/>
      <c r="ER6" s="548"/>
      <c r="ES6" s="548"/>
      <c r="ET6" s="548"/>
      <c r="EU6" s="548"/>
      <c r="EV6" s="548"/>
      <c r="EW6" s="548"/>
      <c r="EX6" s="548"/>
      <c r="EY6" s="548"/>
      <c r="EZ6" s="548"/>
      <c r="FA6" s="548"/>
      <c r="FB6" s="548"/>
      <c r="FC6" s="548"/>
      <c r="FD6" s="548"/>
      <c r="FE6" s="548"/>
      <c r="FF6" s="548"/>
      <c r="FG6" s="548"/>
      <c r="FH6" s="548"/>
      <c r="FI6" s="548"/>
      <c r="FJ6" s="548"/>
      <c r="FK6" s="548"/>
      <c r="FL6" s="548"/>
      <c r="FM6" s="548"/>
      <c r="FN6" s="548"/>
      <c r="FO6" s="548"/>
      <c r="FP6" s="548"/>
      <c r="FQ6" s="548"/>
      <c r="FR6" s="548"/>
      <c r="FS6" s="548"/>
      <c r="FT6" s="548"/>
      <c r="FU6" s="548"/>
      <c r="FV6" s="548"/>
      <c r="FW6" s="548"/>
      <c r="FX6" s="548"/>
      <c r="FY6" s="548"/>
      <c r="FZ6" s="548"/>
      <c r="GA6" s="548"/>
      <c r="GB6" s="548"/>
      <c r="GC6" s="548"/>
      <c r="GD6" s="548"/>
      <c r="GE6" s="548"/>
      <c r="GF6" s="548"/>
      <c r="GG6" s="548"/>
      <c r="GH6" s="548"/>
      <c r="GI6" s="548"/>
      <c r="GJ6" s="548"/>
      <c r="GK6" s="548"/>
      <c r="GL6" s="548"/>
      <c r="GM6" s="548"/>
      <c r="GN6" s="548"/>
      <c r="GO6" s="548"/>
      <c r="GP6" s="548"/>
      <c r="GQ6" s="548"/>
      <c r="GR6" s="548"/>
      <c r="GS6" s="548"/>
      <c r="GT6" s="548"/>
      <c r="GU6" s="548"/>
      <c r="GV6" s="548"/>
      <c r="GW6" s="548"/>
      <c r="GX6" s="548"/>
      <c r="GY6" s="548"/>
      <c r="GZ6" s="548"/>
      <c r="HA6" s="548"/>
      <c r="HB6" s="548"/>
      <c r="HC6" s="548"/>
      <c r="HD6" s="548"/>
      <c r="HE6" s="548"/>
      <c r="HF6" s="548"/>
      <c r="HG6" s="548"/>
      <c r="HH6" s="548"/>
      <c r="HI6" s="548"/>
      <c r="HJ6" s="548"/>
      <c r="HK6" s="548"/>
      <c r="HL6" s="548"/>
      <c r="HM6" s="548"/>
      <c r="HN6" s="548"/>
      <c r="HO6" s="548"/>
      <c r="HP6" s="548"/>
      <c r="HQ6" s="548"/>
      <c r="HR6" s="548"/>
      <c r="HS6" s="548"/>
      <c r="HT6" s="548"/>
      <c r="HU6" s="548"/>
      <c r="HV6" s="548"/>
      <c r="HW6" s="548"/>
      <c r="HX6" s="548"/>
      <c r="HY6" s="548"/>
      <c r="HZ6" s="548"/>
    </row>
    <row r="7" spans="1:234" s="556" customFormat="1" ht="11.25" customHeight="1">
      <c r="A7" s="1239">
        <v>1</v>
      </c>
      <c r="B7" s="689" t="s">
        <v>2030</v>
      </c>
      <c r="C7" s="521" t="s">
        <v>2032</v>
      </c>
      <c r="D7" s="702" t="s">
        <v>2825</v>
      </c>
      <c r="E7" s="594"/>
      <c r="F7" s="994">
        <v>45580</v>
      </c>
      <c r="G7" s="682">
        <v>104318000</v>
      </c>
      <c r="H7" s="1268">
        <f>+G7</f>
        <v>104318000</v>
      </c>
      <c r="I7" s="548"/>
      <c r="J7" s="548"/>
      <c r="K7" s="548"/>
      <c r="L7" s="548"/>
      <c r="M7" s="548"/>
      <c r="N7" s="548"/>
      <c r="O7" s="548"/>
      <c r="P7" s="548"/>
      <c r="Q7" s="548"/>
      <c r="R7" s="548"/>
      <c r="S7" s="548"/>
      <c r="T7" s="548"/>
      <c r="U7" s="548"/>
      <c r="V7" s="548"/>
      <c r="W7" s="548"/>
      <c r="X7" s="548"/>
      <c r="Y7" s="548"/>
      <c r="Z7" s="548"/>
      <c r="AA7" s="548"/>
      <c r="AB7" s="548"/>
      <c r="AC7" s="548"/>
      <c r="AD7" s="548"/>
      <c r="AE7" s="548"/>
      <c r="AF7" s="548"/>
      <c r="AG7" s="548"/>
      <c r="AH7" s="548"/>
      <c r="AI7" s="548"/>
      <c r="AJ7" s="548"/>
      <c r="AK7" s="548"/>
      <c r="AL7" s="548"/>
      <c r="AM7" s="548"/>
      <c r="AN7" s="548"/>
      <c r="AO7" s="548"/>
      <c r="AP7" s="548"/>
      <c r="AQ7" s="548"/>
      <c r="AR7" s="548"/>
      <c r="AS7" s="548"/>
      <c r="AT7" s="548"/>
      <c r="AU7" s="548"/>
      <c r="AV7" s="548"/>
      <c r="AW7" s="548"/>
      <c r="AX7" s="548"/>
      <c r="AY7" s="548"/>
      <c r="AZ7" s="548"/>
      <c r="BA7" s="548"/>
      <c r="BB7" s="548"/>
      <c r="BC7" s="548"/>
      <c r="BD7" s="548"/>
      <c r="BE7" s="548"/>
      <c r="BF7" s="548"/>
      <c r="BG7" s="548"/>
      <c r="BH7" s="548"/>
      <c r="BI7" s="548"/>
      <c r="BJ7" s="548"/>
      <c r="BK7" s="548"/>
      <c r="BL7" s="548"/>
      <c r="BM7" s="548"/>
      <c r="BN7" s="548"/>
      <c r="BO7" s="548"/>
      <c r="BP7" s="548"/>
      <c r="BQ7" s="548"/>
      <c r="BR7" s="548"/>
      <c r="BS7" s="548"/>
      <c r="BT7" s="548"/>
      <c r="BU7" s="548"/>
      <c r="BV7" s="548"/>
      <c r="BW7" s="548"/>
      <c r="BX7" s="548"/>
      <c r="BY7" s="548"/>
      <c r="BZ7" s="548"/>
      <c r="CA7" s="548"/>
      <c r="CB7" s="548"/>
      <c r="CC7" s="548"/>
      <c r="CD7" s="548"/>
      <c r="CE7" s="548"/>
      <c r="CF7" s="548"/>
      <c r="CG7" s="548"/>
      <c r="CH7" s="548"/>
      <c r="CI7" s="548"/>
      <c r="CJ7" s="548"/>
      <c r="CK7" s="548"/>
      <c r="CL7" s="548"/>
      <c r="CM7" s="548"/>
      <c r="CN7" s="548"/>
      <c r="CO7" s="548"/>
      <c r="CP7" s="548"/>
      <c r="CQ7" s="548"/>
      <c r="CR7" s="548"/>
      <c r="CS7" s="548"/>
      <c r="CT7" s="548"/>
      <c r="CU7" s="548"/>
      <c r="CV7" s="548"/>
      <c r="CW7" s="548"/>
      <c r="CX7" s="548"/>
      <c r="CY7" s="548"/>
      <c r="CZ7" s="548"/>
      <c r="DA7" s="548"/>
      <c r="DB7" s="548"/>
      <c r="DC7" s="548"/>
      <c r="DD7" s="548"/>
      <c r="DE7" s="548"/>
      <c r="DF7" s="548"/>
      <c r="DG7" s="548"/>
      <c r="DH7" s="548"/>
      <c r="DI7" s="548"/>
      <c r="DJ7" s="548"/>
      <c r="DK7" s="548"/>
      <c r="DL7" s="548"/>
      <c r="DM7" s="548"/>
      <c r="DN7" s="548"/>
      <c r="DO7" s="548"/>
      <c r="DP7" s="548"/>
      <c r="DQ7" s="548"/>
      <c r="DR7" s="548"/>
      <c r="DS7" s="548"/>
      <c r="DT7" s="548"/>
      <c r="DU7" s="548"/>
      <c r="DV7" s="548"/>
      <c r="DW7" s="548"/>
      <c r="DX7" s="548"/>
      <c r="DY7" s="548"/>
      <c r="DZ7" s="548"/>
      <c r="EA7" s="548"/>
      <c r="EB7" s="548"/>
      <c r="EC7" s="548"/>
      <c r="ED7" s="548"/>
      <c r="EE7" s="548"/>
      <c r="EF7" s="548"/>
      <c r="EG7" s="548"/>
      <c r="EH7" s="548"/>
      <c r="EI7" s="548"/>
      <c r="EJ7" s="548"/>
      <c r="EK7" s="548"/>
      <c r="EL7" s="548"/>
      <c r="EM7" s="548"/>
      <c r="EN7" s="548"/>
      <c r="EO7" s="548"/>
      <c r="EP7" s="548"/>
      <c r="EQ7" s="548"/>
      <c r="ER7" s="548"/>
      <c r="ES7" s="548"/>
      <c r="ET7" s="548"/>
      <c r="EU7" s="548"/>
      <c r="EV7" s="548"/>
      <c r="EW7" s="548"/>
      <c r="EX7" s="548"/>
      <c r="EY7" s="548"/>
      <c r="EZ7" s="548"/>
      <c r="FA7" s="548"/>
      <c r="FB7" s="548"/>
      <c r="FC7" s="548"/>
      <c r="FD7" s="548"/>
      <c r="FE7" s="548"/>
      <c r="FF7" s="548"/>
      <c r="FG7" s="548"/>
      <c r="FH7" s="548"/>
      <c r="FI7" s="548"/>
      <c r="FJ7" s="548"/>
      <c r="FK7" s="548"/>
      <c r="FL7" s="548"/>
      <c r="FM7" s="548"/>
      <c r="FN7" s="548"/>
      <c r="FO7" s="548"/>
      <c r="FP7" s="548"/>
      <c r="FQ7" s="548"/>
      <c r="FR7" s="548"/>
      <c r="FS7" s="548"/>
      <c r="FT7" s="548"/>
      <c r="FU7" s="548"/>
      <c r="FV7" s="548"/>
      <c r="FW7" s="548"/>
      <c r="FX7" s="548"/>
      <c r="FY7" s="548"/>
      <c r="FZ7" s="548"/>
      <c r="GA7" s="548"/>
      <c r="GB7" s="548"/>
      <c r="GC7" s="548"/>
      <c r="GD7" s="548"/>
      <c r="GE7" s="548"/>
      <c r="GF7" s="548"/>
      <c r="GG7" s="548"/>
      <c r="GH7" s="548"/>
      <c r="GI7" s="548"/>
      <c r="GJ7" s="548"/>
      <c r="GK7" s="548"/>
      <c r="GL7" s="548"/>
      <c r="GM7" s="548"/>
      <c r="GN7" s="548"/>
      <c r="GO7" s="548"/>
      <c r="GP7" s="548"/>
      <c r="GQ7" s="548"/>
      <c r="GR7" s="548"/>
      <c r="GS7" s="548"/>
      <c r="GT7" s="548"/>
      <c r="GU7" s="548"/>
      <c r="GV7" s="548"/>
      <c r="GW7" s="548"/>
      <c r="GX7" s="548"/>
      <c r="GY7" s="548"/>
      <c r="GZ7" s="548"/>
      <c r="HA7" s="548"/>
      <c r="HB7" s="548"/>
      <c r="HC7" s="548"/>
      <c r="HD7" s="548"/>
      <c r="HE7" s="548"/>
      <c r="HF7" s="548"/>
      <c r="HG7" s="548"/>
      <c r="HH7" s="548"/>
      <c r="HI7" s="548"/>
      <c r="HJ7" s="548"/>
      <c r="HK7" s="548"/>
      <c r="HL7" s="548"/>
      <c r="HM7" s="548"/>
      <c r="HN7" s="548"/>
      <c r="HO7" s="548"/>
      <c r="HP7" s="548"/>
      <c r="HQ7" s="548"/>
      <c r="HR7" s="548"/>
      <c r="HS7" s="548"/>
      <c r="HT7" s="548"/>
      <c r="HU7" s="548"/>
      <c r="HV7" s="548"/>
      <c r="HW7" s="548"/>
      <c r="HX7" s="548"/>
      <c r="HY7" s="548"/>
      <c r="HZ7" s="548"/>
    </row>
    <row r="8" spans="1:234" s="556" customFormat="1" ht="11.25" customHeight="1">
      <c r="A8" s="1239">
        <f>+A7+1</f>
        <v>2</v>
      </c>
      <c r="B8" s="689">
        <v>1090539981</v>
      </c>
      <c r="C8" s="521" t="s">
        <v>2826</v>
      </c>
      <c r="D8" s="702" t="s">
        <v>2827</v>
      </c>
      <c r="E8" s="594"/>
      <c r="F8" s="994">
        <v>45580</v>
      </c>
      <c r="G8" s="682">
        <v>463074</v>
      </c>
      <c r="H8" s="1268">
        <v>463074</v>
      </c>
      <c r="I8" s="548"/>
      <c r="J8" s="548"/>
      <c r="K8" s="548"/>
      <c r="L8" s="548"/>
      <c r="M8" s="548"/>
      <c r="N8" s="548"/>
      <c r="O8" s="548"/>
      <c r="P8" s="548"/>
      <c r="Q8" s="548"/>
      <c r="R8" s="548"/>
      <c r="S8" s="548"/>
      <c r="T8" s="548"/>
      <c r="U8" s="548"/>
      <c r="V8" s="548"/>
      <c r="W8" s="548"/>
      <c r="X8" s="548"/>
      <c r="Y8" s="548"/>
      <c r="Z8" s="548"/>
      <c r="AA8" s="548"/>
      <c r="AB8" s="548"/>
      <c r="AC8" s="548"/>
      <c r="AD8" s="548"/>
      <c r="AE8" s="548"/>
      <c r="AF8" s="548"/>
      <c r="AG8" s="548"/>
      <c r="AH8" s="548"/>
      <c r="AI8" s="548"/>
      <c r="AJ8" s="548"/>
      <c r="AK8" s="548"/>
      <c r="AL8" s="548"/>
      <c r="AM8" s="548"/>
      <c r="AN8" s="548"/>
      <c r="AO8" s="548"/>
      <c r="AP8" s="548"/>
      <c r="AQ8" s="548"/>
      <c r="AR8" s="548"/>
      <c r="AS8" s="548"/>
      <c r="AT8" s="548"/>
      <c r="AU8" s="548"/>
      <c r="AV8" s="548"/>
      <c r="AW8" s="548"/>
      <c r="AX8" s="548"/>
      <c r="AY8" s="548"/>
      <c r="AZ8" s="548"/>
      <c r="BA8" s="548"/>
      <c r="BB8" s="548"/>
      <c r="BC8" s="548"/>
      <c r="BD8" s="548"/>
      <c r="BE8" s="548"/>
      <c r="BF8" s="548"/>
      <c r="BG8" s="548"/>
      <c r="BH8" s="548"/>
      <c r="BI8" s="548"/>
      <c r="BJ8" s="548"/>
      <c r="BK8" s="548"/>
      <c r="BL8" s="548"/>
      <c r="BM8" s="548"/>
      <c r="BN8" s="548"/>
      <c r="BO8" s="548"/>
      <c r="BP8" s="548"/>
      <c r="BQ8" s="548"/>
      <c r="BR8" s="548"/>
      <c r="BS8" s="548"/>
      <c r="BT8" s="548"/>
      <c r="BU8" s="548"/>
      <c r="BV8" s="548"/>
      <c r="BW8" s="548"/>
      <c r="BX8" s="548"/>
      <c r="BY8" s="548"/>
      <c r="BZ8" s="548"/>
      <c r="CA8" s="548"/>
      <c r="CB8" s="548"/>
      <c r="CC8" s="548"/>
      <c r="CD8" s="548"/>
      <c r="CE8" s="548"/>
      <c r="CF8" s="548"/>
      <c r="CG8" s="548"/>
      <c r="CH8" s="548"/>
      <c r="CI8" s="548"/>
      <c r="CJ8" s="548"/>
      <c r="CK8" s="548"/>
      <c r="CL8" s="548"/>
      <c r="CM8" s="548"/>
      <c r="CN8" s="548"/>
      <c r="CO8" s="548"/>
      <c r="CP8" s="548"/>
      <c r="CQ8" s="548"/>
      <c r="CR8" s="548"/>
      <c r="CS8" s="548"/>
      <c r="CT8" s="548"/>
      <c r="CU8" s="548"/>
      <c r="CV8" s="548"/>
      <c r="CW8" s="548"/>
      <c r="CX8" s="548"/>
      <c r="CY8" s="548"/>
      <c r="CZ8" s="548"/>
      <c r="DA8" s="548"/>
      <c r="DB8" s="548"/>
      <c r="DC8" s="548"/>
      <c r="DD8" s="548"/>
      <c r="DE8" s="548"/>
      <c r="DF8" s="548"/>
      <c r="DG8" s="548"/>
      <c r="DH8" s="548"/>
      <c r="DI8" s="548"/>
      <c r="DJ8" s="548"/>
      <c r="DK8" s="548"/>
      <c r="DL8" s="548"/>
      <c r="DM8" s="548"/>
      <c r="DN8" s="548"/>
      <c r="DO8" s="548"/>
      <c r="DP8" s="548"/>
      <c r="DQ8" s="548"/>
      <c r="DR8" s="548"/>
      <c r="DS8" s="548"/>
      <c r="DT8" s="548"/>
      <c r="DU8" s="548"/>
      <c r="DV8" s="548"/>
      <c r="DW8" s="548"/>
      <c r="DX8" s="548"/>
      <c r="DY8" s="548"/>
      <c r="DZ8" s="548"/>
      <c r="EA8" s="548"/>
      <c r="EB8" s="548"/>
      <c r="EC8" s="548"/>
      <c r="ED8" s="548"/>
      <c r="EE8" s="548"/>
      <c r="EF8" s="548"/>
      <c r="EG8" s="548"/>
      <c r="EH8" s="548"/>
      <c r="EI8" s="548"/>
      <c r="EJ8" s="548"/>
      <c r="EK8" s="548"/>
      <c r="EL8" s="548"/>
      <c r="EM8" s="548"/>
      <c r="EN8" s="548"/>
      <c r="EO8" s="548"/>
      <c r="EP8" s="548"/>
      <c r="EQ8" s="548"/>
      <c r="ER8" s="548"/>
      <c r="ES8" s="548"/>
      <c r="ET8" s="548"/>
      <c r="EU8" s="548"/>
      <c r="EV8" s="548"/>
      <c r="EW8" s="548"/>
      <c r="EX8" s="548"/>
      <c r="EY8" s="548"/>
      <c r="EZ8" s="548"/>
      <c r="FA8" s="548"/>
      <c r="FB8" s="548"/>
      <c r="FC8" s="548"/>
      <c r="FD8" s="548"/>
      <c r="FE8" s="548"/>
      <c r="FF8" s="548"/>
      <c r="FG8" s="548"/>
      <c r="FH8" s="548"/>
      <c r="FI8" s="548"/>
      <c r="FJ8" s="548"/>
      <c r="FK8" s="548"/>
      <c r="FL8" s="548"/>
      <c r="FM8" s="548"/>
      <c r="FN8" s="548"/>
      <c r="FO8" s="548"/>
      <c r="FP8" s="548"/>
      <c r="FQ8" s="548"/>
      <c r="FR8" s="548"/>
      <c r="FS8" s="548"/>
      <c r="FT8" s="548"/>
      <c r="FU8" s="548"/>
      <c r="FV8" s="548"/>
      <c r="FW8" s="548"/>
      <c r="FX8" s="548"/>
      <c r="FY8" s="548"/>
      <c r="FZ8" s="548"/>
      <c r="GA8" s="548"/>
      <c r="GB8" s="548"/>
      <c r="GC8" s="548"/>
      <c r="GD8" s="548"/>
      <c r="GE8" s="548"/>
      <c r="GF8" s="548"/>
      <c r="GG8" s="548"/>
      <c r="GH8" s="548"/>
      <c r="GI8" s="548"/>
      <c r="GJ8" s="548"/>
      <c r="GK8" s="548"/>
      <c r="GL8" s="548"/>
      <c r="GM8" s="548"/>
      <c r="GN8" s="548"/>
      <c r="GO8" s="548"/>
      <c r="GP8" s="548"/>
      <c r="GQ8" s="548"/>
      <c r="GR8" s="548"/>
      <c r="GS8" s="548"/>
      <c r="GT8" s="548"/>
      <c r="GU8" s="548"/>
      <c r="GV8" s="548"/>
      <c r="GW8" s="548"/>
      <c r="GX8" s="548"/>
      <c r="GY8" s="548"/>
      <c r="GZ8" s="548"/>
      <c r="HA8" s="548"/>
      <c r="HB8" s="548"/>
      <c r="HC8" s="548"/>
      <c r="HD8" s="548"/>
      <c r="HE8" s="548"/>
      <c r="HF8" s="548"/>
      <c r="HG8" s="548"/>
      <c r="HH8" s="548"/>
      <c r="HI8" s="548"/>
      <c r="HJ8" s="548"/>
      <c r="HK8" s="548"/>
      <c r="HL8" s="548"/>
      <c r="HM8" s="548"/>
      <c r="HN8" s="548"/>
      <c r="HO8" s="548"/>
      <c r="HP8" s="548"/>
      <c r="HQ8" s="548"/>
      <c r="HR8" s="548"/>
      <c r="HS8" s="548"/>
      <c r="HT8" s="548"/>
      <c r="HU8" s="548"/>
      <c r="HV8" s="548"/>
      <c r="HW8" s="548"/>
      <c r="HX8" s="548"/>
      <c r="HY8" s="548"/>
      <c r="HZ8" s="548"/>
    </row>
    <row r="9" spans="1:234" s="556" customFormat="1" ht="11.25" customHeight="1">
      <c r="A9" s="1239">
        <f t="shared" ref="A9:A18" si="0">+A8+1</f>
        <v>3</v>
      </c>
      <c r="B9" s="689">
        <v>88206940</v>
      </c>
      <c r="C9" s="521" t="s">
        <v>2828</v>
      </c>
      <c r="D9" s="702" t="s">
        <v>2827</v>
      </c>
      <c r="E9" s="594"/>
      <c r="F9" s="994">
        <v>45580</v>
      </c>
      <c r="G9" s="682">
        <v>403565</v>
      </c>
      <c r="H9" s="1268">
        <f t="shared" ref="H9:H18" si="1">+G9</f>
        <v>403565</v>
      </c>
      <c r="I9" s="548"/>
      <c r="J9" s="548"/>
      <c r="K9" s="548"/>
      <c r="L9" s="548"/>
      <c r="M9" s="548"/>
      <c r="N9" s="548"/>
      <c r="O9" s="548"/>
      <c r="P9" s="548"/>
      <c r="Q9" s="548"/>
      <c r="R9" s="548"/>
      <c r="S9" s="548"/>
      <c r="T9" s="548"/>
      <c r="U9" s="548"/>
      <c r="V9" s="548"/>
      <c r="W9" s="548"/>
      <c r="X9" s="548"/>
      <c r="Y9" s="548"/>
      <c r="Z9" s="548"/>
      <c r="AA9" s="548"/>
      <c r="AB9" s="548"/>
      <c r="AC9" s="548"/>
      <c r="AD9" s="548"/>
      <c r="AE9" s="548"/>
      <c r="AF9" s="548"/>
      <c r="AG9" s="548"/>
      <c r="AH9" s="548"/>
      <c r="AI9" s="548"/>
      <c r="AJ9" s="548"/>
      <c r="AK9" s="548"/>
      <c r="AL9" s="548"/>
      <c r="AM9" s="548"/>
      <c r="AN9" s="548"/>
      <c r="AO9" s="548"/>
      <c r="AP9" s="548"/>
      <c r="AQ9" s="548"/>
      <c r="AR9" s="548"/>
      <c r="AS9" s="548"/>
      <c r="AT9" s="548"/>
      <c r="AU9" s="548"/>
      <c r="AV9" s="548"/>
      <c r="AW9" s="548"/>
      <c r="AX9" s="548"/>
      <c r="AY9" s="548"/>
      <c r="AZ9" s="548"/>
      <c r="BA9" s="548"/>
      <c r="BB9" s="548"/>
      <c r="BC9" s="548"/>
      <c r="BD9" s="548"/>
      <c r="BE9" s="548"/>
      <c r="BF9" s="548"/>
      <c r="BG9" s="548"/>
      <c r="BH9" s="548"/>
      <c r="BI9" s="548"/>
      <c r="BJ9" s="548"/>
      <c r="BK9" s="548"/>
      <c r="BL9" s="548"/>
      <c r="BM9" s="548"/>
      <c r="BN9" s="548"/>
      <c r="BO9" s="548"/>
      <c r="BP9" s="548"/>
      <c r="BQ9" s="548"/>
      <c r="BR9" s="548"/>
      <c r="BS9" s="548"/>
      <c r="BT9" s="548"/>
      <c r="BU9" s="548"/>
      <c r="BV9" s="548"/>
      <c r="BW9" s="548"/>
      <c r="BX9" s="548"/>
      <c r="BY9" s="548"/>
      <c r="BZ9" s="548"/>
      <c r="CA9" s="548"/>
      <c r="CB9" s="548"/>
      <c r="CC9" s="548"/>
      <c r="CD9" s="548"/>
      <c r="CE9" s="548"/>
      <c r="CF9" s="548"/>
      <c r="CG9" s="548"/>
      <c r="CH9" s="548"/>
      <c r="CI9" s="548"/>
      <c r="CJ9" s="548"/>
      <c r="CK9" s="548"/>
      <c r="CL9" s="548"/>
      <c r="CM9" s="548"/>
      <c r="CN9" s="548"/>
      <c r="CO9" s="548"/>
      <c r="CP9" s="548"/>
      <c r="CQ9" s="548"/>
      <c r="CR9" s="548"/>
      <c r="CS9" s="548"/>
      <c r="CT9" s="548"/>
      <c r="CU9" s="548"/>
      <c r="CV9" s="548"/>
      <c r="CW9" s="548"/>
      <c r="CX9" s="548"/>
      <c r="CY9" s="548"/>
      <c r="CZ9" s="548"/>
      <c r="DA9" s="548"/>
      <c r="DB9" s="548"/>
      <c r="DC9" s="548"/>
      <c r="DD9" s="548"/>
      <c r="DE9" s="548"/>
      <c r="DF9" s="548"/>
      <c r="DG9" s="548"/>
      <c r="DH9" s="548"/>
      <c r="DI9" s="548"/>
      <c r="DJ9" s="548"/>
      <c r="DK9" s="548"/>
      <c r="DL9" s="548"/>
      <c r="DM9" s="548"/>
      <c r="DN9" s="548"/>
      <c r="DO9" s="548"/>
      <c r="DP9" s="548"/>
      <c r="DQ9" s="548"/>
      <c r="DR9" s="548"/>
      <c r="DS9" s="548"/>
      <c r="DT9" s="548"/>
      <c r="DU9" s="548"/>
      <c r="DV9" s="548"/>
      <c r="DW9" s="548"/>
      <c r="DX9" s="548"/>
      <c r="DY9" s="548"/>
      <c r="DZ9" s="548"/>
      <c r="EA9" s="548"/>
      <c r="EB9" s="548"/>
      <c r="EC9" s="548"/>
      <c r="ED9" s="548"/>
      <c r="EE9" s="548"/>
      <c r="EF9" s="548"/>
      <c r="EG9" s="548"/>
      <c r="EH9" s="548"/>
      <c r="EI9" s="548"/>
      <c r="EJ9" s="548"/>
      <c r="EK9" s="548"/>
      <c r="EL9" s="548"/>
      <c r="EM9" s="548"/>
      <c r="EN9" s="548"/>
      <c r="EO9" s="548"/>
      <c r="EP9" s="548"/>
      <c r="EQ9" s="548"/>
      <c r="ER9" s="548"/>
      <c r="ES9" s="548"/>
      <c r="ET9" s="548"/>
      <c r="EU9" s="548"/>
      <c r="EV9" s="548"/>
      <c r="EW9" s="548"/>
      <c r="EX9" s="548"/>
      <c r="EY9" s="548"/>
      <c r="EZ9" s="548"/>
      <c r="FA9" s="548"/>
      <c r="FB9" s="548"/>
      <c r="FC9" s="548"/>
      <c r="FD9" s="548"/>
      <c r="FE9" s="548"/>
      <c r="FF9" s="548"/>
      <c r="FG9" s="548"/>
      <c r="FH9" s="548"/>
      <c r="FI9" s="548"/>
      <c r="FJ9" s="548"/>
      <c r="FK9" s="548"/>
      <c r="FL9" s="548"/>
      <c r="FM9" s="548"/>
      <c r="FN9" s="548"/>
      <c r="FO9" s="548"/>
      <c r="FP9" s="548"/>
      <c r="FQ9" s="548"/>
      <c r="FR9" s="548"/>
      <c r="FS9" s="548"/>
      <c r="FT9" s="548"/>
      <c r="FU9" s="548"/>
      <c r="FV9" s="548"/>
      <c r="FW9" s="548"/>
      <c r="FX9" s="548"/>
      <c r="FY9" s="548"/>
      <c r="FZ9" s="548"/>
      <c r="GA9" s="548"/>
      <c r="GB9" s="548"/>
      <c r="GC9" s="548"/>
      <c r="GD9" s="548"/>
      <c r="GE9" s="548"/>
      <c r="GF9" s="548"/>
      <c r="GG9" s="548"/>
      <c r="GH9" s="548"/>
      <c r="GI9" s="548"/>
      <c r="GJ9" s="548"/>
      <c r="GK9" s="548"/>
      <c r="GL9" s="548"/>
      <c r="GM9" s="548"/>
      <c r="GN9" s="548"/>
      <c r="GO9" s="548"/>
      <c r="GP9" s="548"/>
      <c r="GQ9" s="548"/>
      <c r="GR9" s="548"/>
      <c r="GS9" s="548"/>
      <c r="GT9" s="548"/>
      <c r="GU9" s="548"/>
      <c r="GV9" s="548"/>
      <c r="GW9" s="548"/>
      <c r="GX9" s="548"/>
      <c r="GY9" s="548"/>
      <c r="GZ9" s="548"/>
      <c r="HA9" s="548"/>
      <c r="HB9" s="548"/>
      <c r="HC9" s="548"/>
      <c r="HD9" s="548"/>
      <c r="HE9" s="548"/>
      <c r="HF9" s="548"/>
      <c r="HG9" s="548"/>
      <c r="HH9" s="548"/>
      <c r="HI9" s="548"/>
      <c r="HJ9" s="548"/>
      <c r="HK9" s="548"/>
      <c r="HL9" s="548"/>
      <c r="HM9" s="548"/>
      <c r="HN9" s="548"/>
      <c r="HO9" s="548"/>
      <c r="HP9" s="548"/>
      <c r="HQ9" s="548"/>
      <c r="HR9" s="548"/>
      <c r="HS9" s="548"/>
      <c r="HT9" s="548"/>
      <c r="HU9" s="548"/>
      <c r="HV9" s="548"/>
      <c r="HW9" s="548"/>
      <c r="HX9" s="548"/>
      <c r="HY9" s="548"/>
      <c r="HZ9" s="548"/>
    </row>
    <row r="10" spans="1:234" s="556" customFormat="1" ht="11.25" customHeight="1">
      <c r="A10" s="1239">
        <f t="shared" si="0"/>
        <v>4</v>
      </c>
      <c r="B10" s="689">
        <v>1127588200</v>
      </c>
      <c r="C10" s="521" t="s">
        <v>2829</v>
      </c>
      <c r="D10" s="702" t="s">
        <v>2827</v>
      </c>
      <c r="E10" s="594"/>
      <c r="F10" s="994">
        <v>45580</v>
      </c>
      <c r="G10" s="682">
        <v>8421025</v>
      </c>
      <c r="H10" s="1268">
        <f t="shared" si="1"/>
        <v>8421025</v>
      </c>
      <c r="I10" s="548"/>
      <c r="J10" s="548"/>
      <c r="K10" s="548"/>
      <c r="L10" s="548"/>
      <c r="M10" s="548"/>
      <c r="N10" s="548"/>
      <c r="O10" s="548"/>
      <c r="P10" s="548"/>
      <c r="Q10" s="548"/>
      <c r="R10" s="548"/>
      <c r="S10" s="548"/>
      <c r="T10" s="548"/>
      <c r="U10" s="548"/>
      <c r="V10" s="548"/>
      <c r="W10" s="548"/>
      <c r="X10" s="548"/>
      <c r="Y10" s="548"/>
      <c r="Z10" s="548"/>
      <c r="AA10" s="548"/>
      <c r="AB10" s="548"/>
      <c r="AC10" s="548"/>
      <c r="AD10" s="548"/>
      <c r="AE10" s="548"/>
      <c r="AF10" s="548"/>
      <c r="AG10" s="548"/>
      <c r="AH10" s="548"/>
      <c r="AI10" s="548"/>
      <c r="AJ10" s="548"/>
      <c r="AK10" s="548"/>
      <c r="AL10" s="548"/>
      <c r="AM10" s="548"/>
      <c r="AN10" s="548"/>
      <c r="AO10" s="548"/>
      <c r="AP10" s="548"/>
      <c r="AQ10" s="548"/>
      <c r="AR10" s="548"/>
      <c r="AS10" s="548"/>
      <c r="AT10" s="548"/>
      <c r="AU10" s="548"/>
      <c r="AV10" s="548"/>
      <c r="AW10" s="548"/>
      <c r="AX10" s="548"/>
      <c r="AY10" s="548"/>
      <c r="AZ10" s="548"/>
      <c r="BA10" s="548"/>
      <c r="BB10" s="548"/>
      <c r="BC10" s="548"/>
      <c r="BD10" s="548"/>
      <c r="BE10" s="548"/>
      <c r="BF10" s="548"/>
      <c r="BG10" s="548"/>
      <c r="BH10" s="548"/>
      <c r="BI10" s="548"/>
      <c r="BJ10" s="548"/>
      <c r="BK10" s="548"/>
      <c r="BL10" s="548"/>
      <c r="BM10" s="548"/>
      <c r="BN10" s="548"/>
      <c r="BO10" s="548"/>
      <c r="BP10" s="548"/>
      <c r="BQ10" s="548"/>
      <c r="BR10" s="548"/>
      <c r="BS10" s="548"/>
      <c r="BT10" s="548"/>
      <c r="BU10" s="548"/>
      <c r="BV10" s="548"/>
      <c r="BW10" s="548"/>
      <c r="BX10" s="548"/>
      <c r="BY10" s="548"/>
      <c r="BZ10" s="548"/>
      <c r="CA10" s="548"/>
      <c r="CB10" s="548"/>
      <c r="CC10" s="548"/>
      <c r="CD10" s="548"/>
      <c r="CE10" s="548"/>
      <c r="CF10" s="548"/>
      <c r="CG10" s="548"/>
      <c r="CH10" s="548"/>
      <c r="CI10" s="548"/>
      <c r="CJ10" s="548"/>
      <c r="CK10" s="548"/>
      <c r="CL10" s="548"/>
      <c r="CM10" s="548"/>
      <c r="CN10" s="548"/>
      <c r="CO10" s="548"/>
      <c r="CP10" s="548"/>
      <c r="CQ10" s="548"/>
      <c r="CR10" s="548"/>
      <c r="CS10" s="548"/>
      <c r="CT10" s="548"/>
      <c r="CU10" s="548"/>
      <c r="CV10" s="548"/>
      <c r="CW10" s="548"/>
      <c r="CX10" s="548"/>
      <c r="CY10" s="548"/>
      <c r="CZ10" s="548"/>
      <c r="DA10" s="548"/>
      <c r="DB10" s="548"/>
      <c r="DC10" s="548"/>
      <c r="DD10" s="548"/>
      <c r="DE10" s="548"/>
      <c r="DF10" s="548"/>
      <c r="DG10" s="548"/>
      <c r="DH10" s="548"/>
      <c r="DI10" s="548"/>
      <c r="DJ10" s="548"/>
      <c r="DK10" s="548"/>
      <c r="DL10" s="548"/>
      <c r="DM10" s="548"/>
      <c r="DN10" s="548"/>
      <c r="DO10" s="548"/>
      <c r="DP10" s="548"/>
      <c r="DQ10" s="548"/>
      <c r="DR10" s="548"/>
      <c r="DS10" s="548"/>
      <c r="DT10" s="548"/>
      <c r="DU10" s="548"/>
      <c r="DV10" s="548"/>
      <c r="DW10" s="548"/>
      <c r="DX10" s="548"/>
      <c r="DY10" s="548"/>
      <c r="DZ10" s="548"/>
      <c r="EA10" s="548"/>
      <c r="EB10" s="548"/>
      <c r="EC10" s="548"/>
      <c r="ED10" s="548"/>
      <c r="EE10" s="548"/>
      <c r="EF10" s="548"/>
      <c r="EG10" s="548"/>
      <c r="EH10" s="548"/>
      <c r="EI10" s="548"/>
      <c r="EJ10" s="548"/>
      <c r="EK10" s="548"/>
      <c r="EL10" s="548"/>
      <c r="EM10" s="548"/>
      <c r="EN10" s="548"/>
      <c r="EO10" s="548"/>
      <c r="EP10" s="548"/>
      <c r="EQ10" s="548"/>
      <c r="ER10" s="548"/>
      <c r="ES10" s="548"/>
      <c r="ET10" s="548"/>
      <c r="EU10" s="548"/>
      <c r="EV10" s="548"/>
      <c r="EW10" s="548"/>
      <c r="EX10" s="548"/>
      <c r="EY10" s="548"/>
      <c r="EZ10" s="548"/>
      <c r="FA10" s="548"/>
      <c r="FB10" s="548"/>
      <c r="FC10" s="548"/>
      <c r="FD10" s="548"/>
      <c r="FE10" s="548"/>
      <c r="FF10" s="548"/>
      <c r="FG10" s="548"/>
      <c r="FH10" s="548"/>
      <c r="FI10" s="548"/>
      <c r="FJ10" s="548"/>
      <c r="FK10" s="548"/>
      <c r="FL10" s="548"/>
      <c r="FM10" s="548"/>
      <c r="FN10" s="548"/>
      <c r="FO10" s="548"/>
      <c r="FP10" s="548"/>
      <c r="FQ10" s="548"/>
      <c r="FR10" s="548"/>
      <c r="FS10" s="548"/>
      <c r="FT10" s="548"/>
      <c r="FU10" s="548"/>
      <c r="FV10" s="548"/>
      <c r="FW10" s="548"/>
      <c r="FX10" s="548"/>
      <c r="FY10" s="548"/>
      <c r="FZ10" s="548"/>
      <c r="GA10" s="548"/>
      <c r="GB10" s="548"/>
      <c r="GC10" s="548"/>
      <c r="GD10" s="548"/>
      <c r="GE10" s="548"/>
      <c r="GF10" s="548"/>
      <c r="GG10" s="548"/>
      <c r="GH10" s="548"/>
      <c r="GI10" s="548"/>
      <c r="GJ10" s="548"/>
      <c r="GK10" s="548"/>
      <c r="GL10" s="548"/>
      <c r="GM10" s="548"/>
      <c r="GN10" s="548"/>
      <c r="GO10" s="548"/>
      <c r="GP10" s="548"/>
      <c r="GQ10" s="548"/>
      <c r="GR10" s="548"/>
      <c r="GS10" s="548"/>
      <c r="GT10" s="548"/>
      <c r="GU10" s="548"/>
      <c r="GV10" s="548"/>
      <c r="GW10" s="548"/>
      <c r="GX10" s="548"/>
      <c r="GY10" s="548"/>
      <c r="GZ10" s="548"/>
      <c r="HA10" s="548"/>
      <c r="HB10" s="548"/>
      <c r="HC10" s="548"/>
      <c r="HD10" s="548"/>
      <c r="HE10" s="548"/>
      <c r="HF10" s="548"/>
      <c r="HG10" s="548"/>
      <c r="HH10" s="548"/>
      <c r="HI10" s="548"/>
      <c r="HJ10" s="548"/>
      <c r="HK10" s="548"/>
      <c r="HL10" s="548"/>
      <c r="HM10" s="548"/>
      <c r="HN10" s="548"/>
      <c r="HO10" s="548"/>
      <c r="HP10" s="548"/>
      <c r="HQ10" s="548"/>
      <c r="HR10" s="548"/>
      <c r="HS10" s="548"/>
      <c r="HT10" s="548"/>
      <c r="HU10" s="548"/>
      <c r="HV10" s="548"/>
      <c r="HW10" s="548"/>
      <c r="HX10" s="548"/>
      <c r="HY10" s="548"/>
      <c r="HZ10" s="548"/>
    </row>
    <row r="11" spans="1:234" s="556" customFormat="1" ht="11.25" customHeight="1">
      <c r="A11" s="1239">
        <f t="shared" si="0"/>
        <v>5</v>
      </c>
      <c r="B11" s="689">
        <v>88197051</v>
      </c>
      <c r="C11" s="521" t="s">
        <v>2830</v>
      </c>
      <c r="D11" s="702" t="s">
        <v>2827</v>
      </c>
      <c r="E11" s="594"/>
      <c r="F11" s="994">
        <v>45580</v>
      </c>
      <c r="G11" s="682">
        <v>637211</v>
      </c>
      <c r="H11" s="1268">
        <f t="shared" si="1"/>
        <v>637211</v>
      </c>
      <c r="I11" s="548"/>
      <c r="J11" s="548"/>
      <c r="K11" s="548"/>
      <c r="L11" s="548"/>
      <c r="M11" s="548"/>
      <c r="N11" s="548"/>
      <c r="O11" s="548"/>
      <c r="P11" s="548"/>
      <c r="Q11" s="548"/>
      <c r="R11" s="548"/>
      <c r="S11" s="548"/>
      <c r="T11" s="548"/>
      <c r="U11" s="548"/>
      <c r="V11" s="548"/>
      <c r="W11" s="548"/>
      <c r="X11" s="548"/>
      <c r="Y11" s="548"/>
      <c r="Z11" s="548"/>
      <c r="AA11" s="548"/>
      <c r="AB11" s="548"/>
      <c r="AC11" s="548"/>
      <c r="AD11" s="548"/>
      <c r="AE11" s="548"/>
      <c r="AF11" s="548"/>
      <c r="AG11" s="548"/>
      <c r="AH11" s="548"/>
      <c r="AI11" s="548"/>
      <c r="AJ11" s="548"/>
      <c r="AK11" s="548"/>
      <c r="AL11" s="548"/>
      <c r="AM11" s="548"/>
      <c r="AN11" s="548"/>
      <c r="AO11" s="548"/>
      <c r="AP11" s="548"/>
      <c r="AQ11" s="548"/>
      <c r="AR11" s="548"/>
      <c r="AS11" s="548"/>
      <c r="AT11" s="548"/>
      <c r="AU11" s="548"/>
      <c r="AV11" s="548"/>
      <c r="AW11" s="548"/>
      <c r="AX11" s="548"/>
      <c r="AY11" s="548"/>
      <c r="AZ11" s="548"/>
      <c r="BA11" s="548"/>
      <c r="BB11" s="548"/>
      <c r="BC11" s="548"/>
      <c r="BD11" s="548"/>
      <c r="BE11" s="548"/>
      <c r="BF11" s="548"/>
      <c r="BG11" s="548"/>
      <c r="BH11" s="548"/>
      <c r="BI11" s="548"/>
      <c r="BJ11" s="548"/>
      <c r="BK11" s="548"/>
      <c r="BL11" s="548"/>
      <c r="BM11" s="548"/>
      <c r="BN11" s="548"/>
      <c r="BO11" s="548"/>
      <c r="BP11" s="548"/>
      <c r="BQ11" s="548"/>
      <c r="BR11" s="548"/>
      <c r="BS11" s="548"/>
      <c r="BT11" s="548"/>
      <c r="BU11" s="548"/>
      <c r="BV11" s="548"/>
      <c r="BW11" s="548"/>
      <c r="BX11" s="548"/>
      <c r="BY11" s="548"/>
      <c r="BZ11" s="548"/>
      <c r="CA11" s="548"/>
      <c r="CB11" s="548"/>
      <c r="CC11" s="548"/>
      <c r="CD11" s="548"/>
      <c r="CE11" s="548"/>
      <c r="CF11" s="548"/>
      <c r="CG11" s="548"/>
      <c r="CH11" s="548"/>
      <c r="CI11" s="548"/>
      <c r="CJ11" s="548"/>
      <c r="CK11" s="548"/>
      <c r="CL11" s="548"/>
      <c r="CM11" s="548"/>
      <c r="CN11" s="548"/>
      <c r="CO11" s="548"/>
      <c r="CP11" s="548"/>
      <c r="CQ11" s="548"/>
      <c r="CR11" s="548"/>
      <c r="CS11" s="548"/>
      <c r="CT11" s="548"/>
      <c r="CU11" s="548"/>
      <c r="CV11" s="548"/>
      <c r="CW11" s="548"/>
      <c r="CX11" s="548"/>
      <c r="CY11" s="548"/>
      <c r="CZ11" s="548"/>
      <c r="DA11" s="548"/>
      <c r="DB11" s="548"/>
      <c r="DC11" s="548"/>
      <c r="DD11" s="548"/>
      <c r="DE11" s="548"/>
      <c r="DF11" s="548"/>
      <c r="DG11" s="548"/>
      <c r="DH11" s="548"/>
      <c r="DI11" s="548"/>
      <c r="DJ11" s="548"/>
      <c r="DK11" s="548"/>
      <c r="DL11" s="548"/>
      <c r="DM11" s="548"/>
      <c r="DN11" s="548"/>
      <c r="DO11" s="548"/>
      <c r="DP11" s="548"/>
      <c r="DQ11" s="548"/>
      <c r="DR11" s="548"/>
      <c r="DS11" s="548"/>
      <c r="DT11" s="548"/>
      <c r="DU11" s="548"/>
      <c r="DV11" s="548"/>
      <c r="DW11" s="548"/>
      <c r="DX11" s="548"/>
      <c r="DY11" s="548"/>
      <c r="DZ11" s="548"/>
      <c r="EA11" s="548"/>
      <c r="EB11" s="548"/>
      <c r="EC11" s="548"/>
      <c r="ED11" s="548"/>
      <c r="EE11" s="548"/>
      <c r="EF11" s="548"/>
      <c r="EG11" s="548"/>
      <c r="EH11" s="548"/>
      <c r="EI11" s="548"/>
      <c r="EJ11" s="548"/>
      <c r="EK11" s="548"/>
      <c r="EL11" s="548"/>
      <c r="EM11" s="548"/>
      <c r="EN11" s="548"/>
      <c r="EO11" s="548"/>
      <c r="EP11" s="548"/>
      <c r="EQ11" s="548"/>
      <c r="ER11" s="548"/>
      <c r="ES11" s="548"/>
      <c r="ET11" s="548"/>
      <c r="EU11" s="548"/>
      <c r="EV11" s="548"/>
      <c r="EW11" s="548"/>
      <c r="EX11" s="548"/>
      <c r="EY11" s="548"/>
      <c r="EZ11" s="548"/>
      <c r="FA11" s="548"/>
      <c r="FB11" s="548"/>
      <c r="FC11" s="548"/>
      <c r="FD11" s="548"/>
      <c r="FE11" s="548"/>
      <c r="FF11" s="548"/>
      <c r="FG11" s="548"/>
      <c r="FH11" s="548"/>
      <c r="FI11" s="548"/>
      <c r="FJ11" s="548"/>
      <c r="FK11" s="548"/>
      <c r="FL11" s="548"/>
      <c r="FM11" s="548"/>
      <c r="FN11" s="548"/>
      <c r="FO11" s="548"/>
      <c r="FP11" s="548"/>
      <c r="FQ11" s="548"/>
      <c r="FR11" s="548"/>
      <c r="FS11" s="548"/>
      <c r="FT11" s="548"/>
      <c r="FU11" s="548"/>
      <c r="FV11" s="548"/>
      <c r="FW11" s="548"/>
      <c r="FX11" s="548"/>
      <c r="FY11" s="548"/>
      <c r="FZ11" s="548"/>
      <c r="GA11" s="548"/>
      <c r="GB11" s="548"/>
      <c r="GC11" s="548"/>
      <c r="GD11" s="548"/>
      <c r="GE11" s="548"/>
      <c r="GF11" s="548"/>
      <c r="GG11" s="548"/>
      <c r="GH11" s="548"/>
      <c r="GI11" s="548"/>
      <c r="GJ11" s="548"/>
      <c r="GK11" s="548"/>
      <c r="GL11" s="548"/>
      <c r="GM11" s="548"/>
      <c r="GN11" s="548"/>
      <c r="GO11" s="548"/>
      <c r="GP11" s="548"/>
      <c r="GQ11" s="548"/>
      <c r="GR11" s="548"/>
      <c r="GS11" s="548"/>
      <c r="GT11" s="548"/>
      <c r="GU11" s="548"/>
      <c r="GV11" s="548"/>
      <c r="GW11" s="548"/>
      <c r="GX11" s="548"/>
      <c r="GY11" s="548"/>
      <c r="GZ11" s="548"/>
      <c r="HA11" s="548"/>
      <c r="HB11" s="548"/>
      <c r="HC11" s="548"/>
      <c r="HD11" s="548"/>
      <c r="HE11" s="548"/>
      <c r="HF11" s="548"/>
      <c r="HG11" s="548"/>
      <c r="HH11" s="548"/>
      <c r="HI11" s="548"/>
      <c r="HJ11" s="548"/>
      <c r="HK11" s="548"/>
      <c r="HL11" s="548"/>
      <c r="HM11" s="548"/>
      <c r="HN11" s="548"/>
      <c r="HO11" s="548"/>
      <c r="HP11" s="548"/>
      <c r="HQ11" s="548"/>
      <c r="HR11" s="548"/>
      <c r="HS11" s="548"/>
      <c r="HT11" s="548"/>
      <c r="HU11" s="548"/>
      <c r="HV11" s="548"/>
      <c r="HW11" s="548"/>
      <c r="HX11" s="548"/>
      <c r="HY11" s="548"/>
      <c r="HZ11" s="548"/>
    </row>
    <row r="12" spans="1:234" s="556" customFormat="1" ht="11.25" customHeight="1">
      <c r="A12" s="1239">
        <f t="shared" si="0"/>
        <v>6</v>
      </c>
      <c r="B12" s="689">
        <v>60384604</v>
      </c>
      <c r="C12" s="521" t="s">
        <v>2831</v>
      </c>
      <c r="D12" s="702" t="s">
        <v>2827</v>
      </c>
      <c r="E12" s="594"/>
      <c r="F12" s="994">
        <v>45580</v>
      </c>
      <c r="G12" s="682">
        <v>2242856</v>
      </c>
      <c r="H12" s="1268">
        <f t="shared" si="1"/>
        <v>2242856</v>
      </c>
      <c r="I12" s="548"/>
      <c r="J12" s="548"/>
      <c r="K12" s="548"/>
      <c r="L12" s="548"/>
      <c r="M12" s="548"/>
      <c r="N12" s="548"/>
      <c r="O12" s="548"/>
      <c r="P12" s="548"/>
      <c r="Q12" s="548"/>
      <c r="R12" s="548"/>
      <c r="S12" s="548"/>
      <c r="T12" s="548"/>
      <c r="U12" s="548"/>
      <c r="V12" s="548"/>
      <c r="W12" s="548"/>
      <c r="X12" s="548"/>
      <c r="Y12" s="548"/>
      <c r="Z12" s="548"/>
      <c r="AA12" s="548"/>
      <c r="AB12" s="548"/>
      <c r="AC12" s="548"/>
      <c r="AD12" s="548"/>
      <c r="AE12" s="548"/>
      <c r="AF12" s="548"/>
      <c r="AG12" s="548"/>
      <c r="AH12" s="548"/>
      <c r="AI12" s="548"/>
      <c r="AJ12" s="548"/>
      <c r="AK12" s="548"/>
      <c r="AL12" s="548"/>
      <c r="AM12" s="548"/>
      <c r="AN12" s="548"/>
      <c r="AO12" s="548"/>
      <c r="AP12" s="548"/>
      <c r="AQ12" s="548"/>
      <c r="AR12" s="548"/>
      <c r="AS12" s="548"/>
      <c r="AT12" s="548"/>
      <c r="AU12" s="548"/>
      <c r="AV12" s="548"/>
      <c r="AW12" s="548"/>
      <c r="AX12" s="548"/>
      <c r="AY12" s="548"/>
      <c r="AZ12" s="548"/>
      <c r="BA12" s="548"/>
      <c r="BB12" s="548"/>
      <c r="BC12" s="548"/>
      <c r="BD12" s="548"/>
      <c r="BE12" s="548"/>
      <c r="BF12" s="548"/>
      <c r="BG12" s="548"/>
      <c r="BH12" s="548"/>
      <c r="BI12" s="548"/>
      <c r="BJ12" s="548"/>
      <c r="BK12" s="548"/>
      <c r="BL12" s="548"/>
      <c r="BM12" s="548"/>
      <c r="BN12" s="548"/>
      <c r="BO12" s="548"/>
      <c r="BP12" s="548"/>
      <c r="BQ12" s="548"/>
      <c r="BR12" s="548"/>
      <c r="BS12" s="548"/>
      <c r="BT12" s="548"/>
      <c r="BU12" s="548"/>
      <c r="BV12" s="548"/>
      <c r="BW12" s="548"/>
      <c r="BX12" s="548"/>
      <c r="BY12" s="548"/>
      <c r="BZ12" s="548"/>
      <c r="CA12" s="548"/>
      <c r="CB12" s="548"/>
      <c r="CC12" s="548"/>
      <c r="CD12" s="548"/>
      <c r="CE12" s="548"/>
      <c r="CF12" s="548"/>
      <c r="CG12" s="548"/>
      <c r="CH12" s="548"/>
      <c r="CI12" s="548"/>
      <c r="CJ12" s="548"/>
      <c r="CK12" s="548"/>
      <c r="CL12" s="548"/>
      <c r="CM12" s="548"/>
      <c r="CN12" s="548"/>
      <c r="CO12" s="548"/>
      <c r="CP12" s="548"/>
      <c r="CQ12" s="548"/>
      <c r="CR12" s="548"/>
      <c r="CS12" s="548"/>
      <c r="CT12" s="548"/>
      <c r="CU12" s="548"/>
      <c r="CV12" s="548"/>
      <c r="CW12" s="548"/>
      <c r="CX12" s="548"/>
      <c r="CY12" s="548"/>
      <c r="CZ12" s="548"/>
      <c r="DA12" s="548"/>
      <c r="DB12" s="548"/>
      <c r="DC12" s="548"/>
      <c r="DD12" s="548"/>
      <c r="DE12" s="548"/>
      <c r="DF12" s="548"/>
      <c r="DG12" s="548"/>
      <c r="DH12" s="548"/>
      <c r="DI12" s="548"/>
      <c r="DJ12" s="548"/>
      <c r="DK12" s="548"/>
      <c r="DL12" s="548"/>
      <c r="DM12" s="548"/>
      <c r="DN12" s="548"/>
      <c r="DO12" s="548"/>
      <c r="DP12" s="548"/>
      <c r="DQ12" s="548"/>
      <c r="DR12" s="548"/>
      <c r="DS12" s="548"/>
      <c r="DT12" s="548"/>
      <c r="DU12" s="548"/>
      <c r="DV12" s="548"/>
      <c r="DW12" s="548"/>
      <c r="DX12" s="548"/>
      <c r="DY12" s="548"/>
      <c r="DZ12" s="548"/>
      <c r="EA12" s="548"/>
      <c r="EB12" s="548"/>
      <c r="EC12" s="548"/>
      <c r="ED12" s="548"/>
      <c r="EE12" s="548"/>
      <c r="EF12" s="548"/>
      <c r="EG12" s="548"/>
      <c r="EH12" s="548"/>
      <c r="EI12" s="548"/>
      <c r="EJ12" s="548"/>
      <c r="EK12" s="548"/>
      <c r="EL12" s="548"/>
      <c r="EM12" s="548"/>
      <c r="EN12" s="548"/>
      <c r="EO12" s="548"/>
      <c r="EP12" s="548"/>
      <c r="EQ12" s="548"/>
      <c r="ER12" s="548"/>
      <c r="ES12" s="548"/>
      <c r="ET12" s="548"/>
      <c r="EU12" s="548"/>
      <c r="EV12" s="548"/>
      <c r="EW12" s="548"/>
      <c r="EX12" s="548"/>
      <c r="EY12" s="548"/>
      <c r="EZ12" s="548"/>
      <c r="FA12" s="548"/>
      <c r="FB12" s="548"/>
      <c r="FC12" s="548"/>
      <c r="FD12" s="548"/>
      <c r="FE12" s="548"/>
      <c r="FF12" s="548"/>
      <c r="FG12" s="548"/>
      <c r="FH12" s="548"/>
      <c r="FI12" s="548"/>
      <c r="FJ12" s="548"/>
      <c r="FK12" s="548"/>
      <c r="FL12" s="548"/>
      <c r="FM12" s="548"/>
      <c r="FN12" s="548"/>
      <c r="FO12" s="548"/>
      <c r="FP12" s="548"/>
      <c r="FQ12" s="548"/>
      <c r="FR12" s="548"/>
      <c r="FS12" s="548"/>
      <c r="FT12" s="548"/>
      <c r="FU12" s="548"/>
      <c r="FV12" s="548"/>
      <c r="FW12" s="548"/>
      <c r="FX12" s="548"/>
      <c r="FY12" s="548"/>
      <c r="FZ12" s="548"/>
      <c r="GA12" s="548"/>
      <c r="GB12" s="548"/>
      <c r="GC12" s="548"/>
      <c r="GD12" s="548"/>
      <c r="GE12" s="548"/>
      <c r="GF12" s="548"/>
      <c r="GG12" s="548"/>
      <c r="GH12" s="548"/>
      <c r="GI12" s="548"/>
      <c r="GJ12" s="548"/>
      <c r="GK12" s="548"/>
      <c r="GL12" s="548"/>
      <c r="GM12" s="548"/>
      <c r="GN12" s="548"/>
      <c r="GO12" s="548"/>
      <c r="GP12" s="548"/>
      <c r="GQ12" s="548"/>
      <c r="GR12" s="548"/>
      <c r="GS12" s="548"/>
      <c r="GT12" s="548"/>
      <c r="GU12" s="548"/>
      <c r="GV12" s="548"/>
      <c r="GW12" s="548"/>
      <c r="GX12" s="548"/>
      <c r="GY12" s="548"/>
      <c r="GZ12" s="548"/>
      <c r="HA12" s="548"/>
      <c r="HB12" s="548"/>
      <c r="HC12" s="548"/>
      <c r="HD12" s="548"/>
      <c r="HE12" s="548"/>
      <c r="HF12" s="548"/>
      <c r="HG12" s="548"/>
      <c r="HH12" s="548"/>
      <c r="HI12" s="548"/>
      <c r="HJ12" s="548"/>
      <c r="HK12" s="548"/>
      <c r="HL12" s="548"/>
      <c r="HM12" s="548"/>
      <c r="HN12" s="548"/>
      <c r="HO12" s="548"/>
      <c r="HP12" s="548"/>
      <c r="HQ12" s="548"/>
      <c r="HR12" s="548"/>
      <c r="HS12" s="548"/>
      <c r="HT12" s="548"/>
      <c r="HU12" s="548"/>
      <c r="HV12" s="548"/>
      <c r="HW12" s="548"/>
      <c r="HX12" s="548"/>
      <c r="HY12" s="548"/>
      <c r="HZ12" s="548"/>
    </row>
    <row r="13" spans="1:234" s="556" customFormat="1" ht="11.25" customHeight="1">
      <c r="A13" s="1239">
        <f t="shared" si="0"/>
        <v>7</v>
      </c>
      <c r="B13" s="689">
        <v>1201650</v>
      </c>
      <c r="C13" s="521" t="s">
        <v>2832</v>
      </c>
      <c r="D13" s="702" t="s">
        <v>2827</v>
      </c>
      <c r="E13" s="594"/>
      <c r="F13" s="994">
        <v>45580</v>
      </c>
      <c r="G13" s="682">
        <v>2024123</v>
      </c>
      <c r="H13" s="1268">
        <f t="shared" si="1"/>
        <v>2024123</v>
      </c>
      <c r="I13" s="548"/>
      <c r="J13" s="548"/>
      <c r="K13" s="548"/>
      <c r="L13" s="548"/>
      <c r="M13" s="548"/>
      <c r="N13" s="548"/>
      <c r="O13" s="548"/>
      <c r="P13" s="548"/>
      <c r="Q13" s="548"/>
      <c r="R13" s="548"/>
      <c r="S13" s="548"/>
      <c r="T13" s="548"/>
      <c r="U13" s="548"/>
      <c r="V13" s="548"/>
      <c r="W13" s="548"/>
      <c r="X13" s="548"/>
      <c r="Y13" s="548"/>
      <c r="Z13" s="548"/>
      <c r="AA13" s="548"/>
      <c r="AB13" s="548"/>
      <c r="AC13" s="548"/>
      <c r="AD13" s="548"/>
      <c r="AE13" s="548"/>
      <c r="AF13" s="548"/>
      <c r="AG13" s="548"/>
      <c r="AH13" s="548"/>
      <c r="AI13" s="548"/>
      <c r="AJ13" s="548"/>
      <c r="AK13" s="548"/>
      <c r="AL13" s="548"/>
      <c r="AM13" s="548"/>
      <c r="AN13" s="548"/>
      <c r="AO13" s="548"/>
      <c r="AP13" s="548"/>
      <c r="AQ13" s="548"/>
      <c r="AR13" s="548"/>
      <c r="AS13" s="548"/>
      <c r="AT13" s="548"/>
      <c r="AU13" s="548"/>
      <c r="AV13" s="548"/>
      <c r="AW13" s="548"/>
      <c r="AX13" s="548"/>
      <c r="AY13" s="548"/>
      <c r="AZ13" s="548"/>
      <c r="BA13" s="548"/>
      <c r="BB13" s="548"/>
      <c r="BC13" s="548"/>
      <c r="BD13" s="548"/>
      <c r="BE13" s="548"/>
      <c r="BF13" s="548"/>
      <c r="BG13" s="548"/>
      <c r="BH13" s="548"/>
      <c r="BI13" s="548"/>
      <c r="BJ13" s="548"/>
      <c r="BK13" s="548"/>
      <c r="BL13" s="548"/>
      <c r="BM13" s="548"/>
      <c r="BN13" s="548"/>
      <c r="BO13" s="548"/>
      <c r="BP13" s="548"/>
      <c r="BQ13" s="548"/>
      <c r="BR13" s="548"/>
      <c r="BS13" s="548"/>
      <c r="BT13" s="548"/>
      <c r="BU13" s="548"/>
      <c r="BV13" s="548"/>
      <c r="BW13" s="548"/>
      <c r="BX13" s="548"/>
      <c r="BY13" s="548"/>
      <c r="BZ13" s="548"/>
      <c r="CA13" s="548"/>
      <c r="CB13" s="548"/>
      <c r="CC13" s="548"/>
      <c r="CD13" s="548"/>
      <c r="CE13" s="548"/>
      <c r="CF13" s="548"/>
      <c r="CG13" s="548"/>
      <c r="CH13" s="548"/>
      <c r="CI13" s="548"/>
      <c r="CJ13" s="548"/>
      <c r="CK13" s="548"/>
      <c r="CL13" s="548"/>
      <c r="CM13" s="548"/>
      <c r="CN13" s="548"/>
      <c r="CO13" s="548"/>
      <c r="CP13" s="548"/>
      <c r="CQ13" s="548"/>
      <c r="CR13" s="548"/>
      <c r="CS13" s="548"/>
      <c r="CT13" s="548"/>
      <c r="CU13" s="548"/>
      <c r="CV13" s="548"/>
      <c r="CW13" s="548"/>
      <c r="CX13" s="548"/>
      <c r="CY13" s="548"/>
      <c r="CZ13" s="548"/>
      <c r="DA13" s="548"/>
      <c r="DB13" s="548"/>
      <c r="DC13" s="548"/>
      <c r="DD13" s="548"/>
      <c r="DE13" s="548"/>
      <c r="DF13" s="548"/>
      <c r="DG13" s="548"/>
      <c r="DH13" s="548"/>
      <c r="DI13" s="548"/>
      <c r="DJ13" s="548"/>
      <c r="DK13" s="548"/>
      <c r="DL13" s="548"/>
      <c r="DM13" s="548"/>
      <c r="DN13" s="548"/>
      <c r="DO13" s="548"/>
      <c r="DP13" s="548"/>
      <c r="DQ13" s="548"/>
      <c r="DR13" s="548"/>
      <c r="DS13" s="548"/>
      <c r="DT13" s="548"/>
      <c r="DU13" s="548"/>
      <c r="DV13" s="548"/>
      <c r="DW13" s="548"/>
      <c r="DX13" s="548"/>
      <c r="DY13" s="548"/>
      <c r="DZ13" s="548"/>
      <c r="EA13" s="548"/>
      <c r="EB13" s="548"/>
      <c r="EC13" s="548"/>
      <c r="ED13" s="548"/>
      <c r="EE13" s="548"/>
      <c r="EF13" s="548"/>
      <c r="EG13" s="548"/>
      <c r="EH13" s="548"/>
      <c r="EI13" s="548"/>
      <c r="EJ13" s="548"/>
      <c r="EK13" s="548"/>
      <c r="EL13" s="548"/>
      <c r="EM13" s="548"/>
      <c r="EN13" s="548"/>
      <c r="EO13" s="548"/>
      <c r="EP13" s="548"/>
      <c r="EQ13" s="548"/>
      <c r="ER13" s="548"/>
      <c r="ES13" s="548"/>
      <c r="ET13" s="548"/>
      <c r="EU13" s="548"/>
      <c r="EV13" s="548"/>
      <c r="EW13" s="548"/>
      <c r="EX13" s="548"/>
      <c r="EY13" s="548"/>
      <c r="EZ13" s="548"/>
      <c r="FA13" s="548"/>
      <c r="FB13" s="548"/>
      <c r="FC13" s="548"/>
      <c r="FD13" s="548"/>
      <c r="FE13" s="548"/>
      <c r="FF13" s="548"/>
      <c r="FG13" s="548"/>
      <c r="FH13" s="548"/>
      <c r="FI13" s="548"/>
      <c r="FJ13" s="548"/>
      <c r="FK13" s="548"/>
      <c r="FL13" s="548"/>
      <c r="FM13" s="548"/>
      <c r="FN13" s="548"/>
      <c r="FO13" s="548"/>
      <c r="FP13" s="548"/>
      <c r="FQ13" s="548"/>
      <c r="FR13" s="548"/>
      <c r="FS13" s="548"/>
      <c r="FT13" s="548"/>
      <c r="FU13" s="548"/>
      <c r="FV13" s="548"/>
      <c r="FW13" s="548"/>
      <c r="FX13" s="548"/>
      <c r="FY13" s="548"/>
      <c r="FZ13" s="548"/>
      <c r="GA13" s="548"/>
      <c r="GB13" s="548"/>
      <c r="GC13" s="548"/>
      <c r="GD13" s="548"/>
      <c r="GE13" s="548"/>
      <c r="GF13" s="548"/>
      <c r="GG13" s="548"/>
      <c r="GH13" s="548"/>
      <c r="GI13" s="548"/>
      <c r="GJ13" s="548"/>
      <c r="GK13" s="548"/>
      <c r="GL13" s="548"/>
      <c r="GM13" s="548"/>
      <c r="GN13" s="548"/>
      <c r="GO13" s="548"/>
      <c r="GP13" s="548"/>
      <c r="GQ13" s="548"/>
      <c r="GR13" s="548"/>
      <c r="GS13" s="548"/>
      <c r="GT13" s="548"/>
      <c r="GU13" s="548"/>
      <c r="GV13" s="548"/>
      <c r="GW13" s="548"/>
      <c r="GX13" s="548"/>
      <c r="GY13" s="548"/>
      <c r="GZ13" s="548"/>
      <c r="HA13" s="548"/>
      <c r="HB13" s="548"/>
      <c r="HC13" s="548"/>
      <c r="HD13" s="548"/>
      <c r="HE13" s="548"/>
      <c r="HF13" s="548"/>
      <c r="HG13" s="548"/>
      <c r="HH13" s="548"/>
      <c r="HI13" s="548"/>
      <c r="HJ13" s="548"/>
      <c r="HK13" s="548"/>
      <c r="HL13" s="548"/>
      <c r="HM13" s="548"/>
      <c r="HN13" s="548"/>
      <c r="HO13" s="548"/>
      <c r="HP13" s="548"/>
      <c r="HQ13" s="548"/>
      <c r="HR13" s="548"/>
      <c r="HS13" s="548"/>
      <c r="HT13" s="548"/>
      <c r="HU13" s="548"/>
      <c r="HV13" s="548"/>
      <c r="HW13" s="548"/>
      <c r="HX13" s="548"/>
      <c r="HY13" s="548"/>
      <c r="HZ13" s="548"/>
    </row>
    <row r="14" spans="1:234" s="556" customFormat="1" ht="11.25" customHeight="1">
      <c r="A14" s="1239">
        <f t="shared" si="0"/>
        <v>8</v>
      </c>
      <c r="B14" s="689" t="s">
        <v>2833</v>
      </c>
      <c r="C14" s="521" t="s">
        <v>2834</v>
      </c>
      <c r="D14" s="702" t="s">
        <v>2827</v>
      </c>
      <c r="E14" s="594"/>
      <c r="F14" s="994">
        <v>45580</v>
      </c>
      <c r="G14" s="682">
        <v>1709151</v>
      </c>
      <c r="H14" s="1268">
        <f t="shared" si="1"/>
        <v>1709151</v>
      </c>
      <c r="I14" s="548"/>
      <c r="J14" s="548"/>
      <c r="K14" s="548"/>
      <c r="L14" s="548"/>
      <c r="M14" s="548"/>
      <c r="N14" s="548"/>
      <c r="O14" s="548"/>
      <c r="P14" s="548"/>
      <c r="Q14" s="548"/>
      <c r="R14" s="548"/>
      <c r="S14" s="548"/>
      <c r="T14" s="548"/>
      <c r="U14" s="548"/>
      <c r="V14" s="548"/>
      <c r="W14" s="548"/>
      <c r="X14" s="548"/>
      <c r="Y14" s="548"/>
      <c r="Z14" s="548"/>
      <c r="AA14" s="548"/>
      <c r="AB14" s="548"/>
      <c r="AC14" s="548"/>
      <c r="AD14" s="548"/>
      <c r="AE14" s="548"/>
      <c r="AF14" s="548"/>
      <c r="AG14" s="548"/>
      <c r="AH14" s="548"/>
      <c r="AI14" s="548"/>
      <c r="AJ14" s="548"/>
      <c r="AK14" s="548"/>
      <c r="AL14" s="548"/>
      <c r="AM14" s="548"/>
      <c r="AN14" s="548"/>
      <c r="AO14" s="548"/>
      <c r="AP14" s="548"/>
      <c r="AQ14" s="548"/>
      <c r="AR14" s="548"/>
      <c r="AS14" s="548"/>
      <c r="AT14" s="548"/>
      <c r="AU14" s="548"/>
      <c r="AV14" s="548"/>
      <c r="AW14" s="548"/>
      <c r="AX14" s="548"/>
      <c r="AY14" s="548"/>
      <c r="AZ14" s="548"/>
      <c r="BA14" s="548"/>
      <c r="BB14" s="548"/>
      <c r="BC14" s="548"/>
      <c r="BD14" s="548"/>
      <c r="BE14" s="548"/>
      <c r="BF14" s="548"/>
      <c r="BG14" s="548"/>
      <c r="BH14" s="548"/>
      <c r="BI14" s="548"/>
      <c r="BJ14" s="548"/>
      <c r="BK14" s="548"/>
      <c r="BL14" s="548"/>
      <c r="BM14" s="548"/>
      <c r="BN14" s="548"/>
      <c r="BO14" s="548"/>
      <c r="BP14" s="548"/>
      <c r="BQ14" s="548"/>
      <c r="BR14" s="548"/>
      <c r="BS14" s="548"/>
      <c r="BT14" s="548"/>
      <c r="BU14" s="548"/>
      <c r="BV14" s="548"/>
      <c r="BW14" s="548"/>
      <c r="BX14" s="548"/>
      <c r="BY14" s="548"/>
      <c r="BZ14" s="548"/>
      <c r="CA14" s="548"/>
      <c r="CB14" s="548"/>
      <c r="CC14" s="548"/>
      <c r="CD14" s="548"/>
      <c r="CE14" s="548"/>
      <c r="CF14" s="548"/>
      <c r="CG14" s="548"/>
      <c r="CH14" s="548"/>
      <c r="CI14" s="548"/>
      <c r="CJ14" s="548"/>
      <c r="CK14" s="548"/>
      <c r="CL14" s="548"/>
      <c r="CM14" s="548"/>
      <c r="CN14" s="548"/>
      <c r="CO14" s="548"/>
      <c r="CP14" s="548"/>
      <c r="CQ14" s="548"/>
      <c r="CR14" s="548"/>
      <c r="CS14" s="548"/>
      <c r="CT14" s="548"/>
      <c r="CU14" s="548"/>
      <c r="CV14" s="548"/>
      <c r="CW14" s="548"/>
      <c r="CX14" s="548"/>
      <c r="CY14" s="548"/>
      <c r="CZ14" s="548"/>
      <c r="DA14" s="548"/>
      <c r="DB14" s="548"/>
      <c r="DC14" s="548"/>
      <c r="DD14" s="548"/>
      <c r="DE14" s="548"/>
      <c r="DF14" s="548"/>
      <c r="DG14" s="548"/>
      <c r="DH14" s="548"/>
      <c r="DI14" s="548"/>
      <c r="DJ14" s="548"/>
      <c r="DK14" s="548"/>
      <c r="DL14" s="548"/>
      <c r="DM14" s="548"/>
      <c r="DN14" s="548"/>
      <c r="DO14" s="548"/>
      <c r="DP14" s="548"/>
      <c r="DQ14" s="548"/>
      <c r="DR14" s="548"/>
      <c r="DS14" s="548"/>
      <c r="DT14" s="548"/>
      <c r="DU14" s="548"/>
      <c r="DV14" s="548"/>
      <c r="DW14" s="548"/>
      <c r="DX14" s="548"/>
      <c r="DY14" s="548"/>
      <c r="DZ14" s="548"/>
      <c r="EA14" s="548"/>
      <c r="EB14" s="548"/>
      <c r="EC14" s="548"/>
      <c r="ED14" s="548"/>
      <c r="EE14" s="548"/>
      <c r="EF14" s="548"/>
      <c r="EG14" s="548"/>
      <c r="EH14" s="548"/>
      <c r="EI14" s="548"/>
      <c r="EJ14" s="548"/>
      <c r="EK14" s="548"/>
      <c r="EL14" s="548"/>
      <c r="EM14" s="548"/>
      <c r="EN14" s="548"/>
      <c r="EO14" s="548"/>
      <c r="EP14" s="548"/>
      <c r="EQ14" s="548"/>
      <c r="ER14" s="548"/>
      <c r="ES14" s="548"/>
      <c r="ET14" s="548"/>
      <c r="EU14" s="548"/>
      <c r="EV14" s="548"/>
      <c r="EW14" s="548"/>
      <c r="EX14" s="548"/>
      <c r="EY14" s="548"/>
      <c r="EZ14" s="548"/>
      <c r="FA14" s="548"/>
      <c r="FB14" s="548"/>
      <c r="FC14" s="548"/>
      <c r="FD14" s="548"/>
      <c r="FE14" s="548"/>
      <c r="FF14" s="548"/>
      <c r="FG14" s="548"/>
      <c r="FH14" s="548"/>
      <c r="FI14" s="548"/>
      <c r="FJ14" s="548"/>
      <c r="FK14" s="548"/>
      <c r="FL14" s="548"/>
      <c r="FM14" s="548"/>
      <c r="FN14" s="548"/>
      <c r="FO14" s="548"/>
      <c r="FP14" s="548"/>
      <c r="FQ14" s="548"/>
      <c r="FR14" s="548"/>
      <c r="FS14" s="548"/>
      <c r="FT14" s="548"/>
      <c r="FU14" s="548"/>
      <c r="FV14" s="548"/>
      <c r="FW14" s="548"/>
      <c r="FX14" s="548"/>
      <c r="FY14" s="548"/>
      <c r="FZ14" s="548"/>
      <c r="GA14" s="548"/>
      <c r="GB14" s="548"/>
      <c r="GC14" s="548"/>
      <c r="GD14" s="548"/>
      <c r="GE14" s="548"/>
      <c r="GF14" s="548"/>
      <c r="GG14" s="548"/>
      <c r="GH14" s="548"/>
      <c r="GI14" s="548"/>
      <c r="GJ14" s="548"/>
      <c r="GK14" s="548"/>
      <c r="GL14" s="548"/>
      <c r="GM14" s="548"/>
      <c r="GN14" s="548"/>
      <c r="GO14" s="548"/>
      <c r="GP14" s="548"/>
      <c r="GQ14" s="548"/>
      <c r="GR14" s="548"/>
      <c r="GS14" s="548"/>
      <c r="GT14" s="548"/>
      <c r="GU14" s="548"/>
      <c r="GV14" s="548"/>
      <c r="GW14" s="548"/>
      <c r="GX14" s="548"/>
      <c r="GY14" s="548"/>
      <c r="GZ14" s="548"/>
      <c r="HA14" s="548"/>
      <c r="HB14" s="548"/>
      <c r="HC14" s="548"/>
      <c r="HD14" s="548"/>
      <c r="HE14" s="548"/>
      <c r="HF14" s="548"/>
      <c r="HG14" s="548"/>
      <c r="HH14" s="548"/>
      <c r="HI14" s="548"/>
      <c r="HJ14" s="548"/>
      <c r="HK14" s="548"/>
      <c r="HL14" s="548"/>
      <c r="HM14" s="548"/>
      <c r="HN14" s="548"/>
      <c r="HO14" s="548"/>
      <c r="HP14" s="548"/>
      <c r="HQ14" s="548"/>
      <c r="HR14" s="548"/>
      <c r="HS14" s="548"/>
      <c r="HT14" s="548"/>
      <c r="HU14" s="548"/>
      <c r="HV14" s="548"/>
      <c r="HW14" s="548"/>
      <c r="HX14" s="548"/>
      <c r="HY14" s="548"/>
      <c r="HZ14" s="548"/>
    </row>
    <row r="15" spans="1:234" s="556" customFormat="1" ht="11.25" customHeight="1">
      <c r="A15" s="1239">
        <f t="shared" si="0"/>
        <v>9</v>
      </c>
      <c r="B15" s="689">
        <v>1198264</v>
      </c>
      <c r="C15" s="521" t="s">
        <v>2835</v>
      </c>
      <c r="D15" s="702" t="s">
        <v>2827</v>
      </c>
      <c r="E15" s="594"/>
      <c r="F15" s="994">
        <v>45580</v>
      </c>
      <c r="G15" s="682">
        <v>2305623</v>
      </c>
      <c r="H15" s="1268">
        <f t="shared" si="1"/>
        <v>2305623</v>
      </c>
      <c r="I15" s="548"/>
      <c r="J15" s="548"/>
      <c r="K15" s="548"/>
      <c r="L15" s="548"/>
      <c r="M15" s="548"/>
      <c r="N15" s="548"/>
      <c r="O15" s="548"/>
      <c r="P15" s="548"/>
      <c r="Q15" s="548"/>
      <c r="R15" s="548"/>
      <c r="S15" s="548"/>
      <c r="T15" s="548"/>
      <c r="U15" s="548"/>
      <c r="V15" s="548"/>
      <c r="W15" s="548"/>
      <c r="X15" s="548"/>
      <c r="Y15" s="548"/>
      <c r="Z15" s="548"/>
      <c r="AA15" s="548"/>
      <c r="AB15" s="548"/>
      <c r="AC15" s="548"/>
      <c r="AD15" s="548"/>
      <c r="AE15" s="548"/>
      <c r="AF15" s="548"/>
      <c r="AG15" s="548"/>
      <c r="AH15" s="548"/>
      <c r="AI15" s="548"/>
      <c r="AJ15" s="548"/>
      <c r="AK15" s="548"/>
      <c r="AL15" s="548"/>
      <c r="AM15" s="548"/>
      <c r="AN15" s="548"/>
      <c r="AO15" s="548"/>
      <c r="AP15" s="548"/>
      <c r="AQ15" s="548"/>
      <c r="AR15" s="548"/>
      <c r="AS15" s="548"/>
      <c r="AT15" s="548"/>
      <c r="AU15" s="548"/>
      <c r="AV15" s="548"/>
      <c r="AW15" s="548"/>
      <c r="AX15" s="548"/>
      <c r="AY15" s="548"/>
      <c r="AZ15" s="548"/>
      <c r="BA15" s="548"/>
      <c r="BB15" s="548"/>
      <c r="BC15" s="548"/>
      <c r="BD15" s="548"/>
      <c r="BE15" s="548"/>
      <c r="BF15" s="548"/>
      <c r="BG15" s="548"/>
      <c r="BH15" s="548"/>
      <c r="BI15" s="548"/>
      <c r="BJ15" s="548"/>
      <c r="BK15" s="548"/>
      <c r="BL15" s="548"/>
      <c r="BM15" s="548"/>
      <c r="BN15" s="548"/>
      <c r="BO15" s="548"/>
      <c r="BP15" s="548"/>
      <c r="BQ15" s="548"/>
      <c r="BR15" s="548"/>
      <c r="BS15" s="548"/>
      <c r="BT15" s="548"/>
      <c r="BU15" s="548"/>
      <c r="BV15" s="548"/>
      <c r="BW15" s="548"/>
      <c r="BX15" s="548"/>
      <c r="BY15" s="548"/>
      <c r="BZ15" s="548"/>
      <c r="CA15" s="548"/>
      <c r="CB15" s="548"/>
      <c r="CC15" s="548"/>
      <c r="CD15" s="548"/>
      <c r="CE15" s="548"/>
      <c r="CF15" s="548"/>
      <c r="CG15" s="548"/>
      <c r="CH15" s="548"/>
      <c r="CI15" s="548"/>
      <c r="CJ15" s="548"/>
      <c r="CK15" s="548"/>
      <c r="CL15" s="548"/>
      <c r="CM15" s="548"/>
      <c r="CN15" s="548"/>
      <c r="CO15" s="548"/>
      <c r="CP15" s="548"/>
      <c r="CQ15" s="548"/>
      <c r="CR15" s="548"/>
      <c r="CS15" s="548"/>
      <c r="CT15" s="548"/>
      <c r="CU15" s="548"/>
      <c r="CV15" s="548"/>
      <c r="CW15" s="548"/>
      <c r="CX15" s="548"/>
      <c r="CY15" s="548"/>
      <c r="CZ15" s="548"/>
      <c r="DA15" s="548"/>
      <c r="DB15" s="548"/>
      <c r="DC15" s="548"/>
      <c r="DD15" s="548"/>
      <c r="DE15" s="548"/>
      <c r="DF15" s="548"/>
      <c r="DG15" s="548"/>
      <c r="DH15" s="548"/>
      <c r="DI15" s="548"/>
      <c r="DJ15" s="548"/>
      <c r="DK15" s="548"/>
      <c r="DL15" s="548"/>
      <c r="DM15" s="548"/>
      <c r="DN15" s="548"/>
      <c r="DO15" s="548"/>
      <c r="DP15" s="548"/>
      <c r="DQ15" s="548"/>
      <c r="DR15" s="548"/>
      <c r="DS15" s="548"/>
      <c r="DT15" s="548"/>
      <c r="DU15" s="548"/>
      <c r="DV15" s="548"/>
      <c r="DW15" s="548"/>
      <c r="DX15" s="548"/>
      <c r="DY15" s="548"/>
      <c r="DZ15" s="548"/>
      <c r="EA15" s="548"/>
      <c r="EB15" s="548"/>
      <c r="EC15" s="548"/>
      <c r="ED15" s="548"/>
      <c r="EE15" s="548"/>
      <c r="EF15" s="548"/>
      <c r="EG15" s="548"/>
      <c r="EH15" s="548"/>
      <c r="EI15" s="548"/>
      <c r="EJ15" s="548"/>
      <c r="EK15" s="548"/>
      <c r="EL15" s="548"/>
      <c r="EM15" s="548"/>
      <c r="EN15" s="548"/>
      <c r="EO15" s="548"/>
      <c r="EP15" s="548"/>
      <c r="EQ15" s="548"/>
      <c r="ER15" s="548"/>
      <c r="ES15" s="548"/>
      <c r="ET15" s="548"/>
      <c r="EU15" s="548"/>
      <c r="EV15" s="548"/>
      <c r="EW15" s="548"/>
      <c r="EX15" s="548"/>
      <c r="EY15" s="548"/>
      <c r="EZ15" s="548"/>
      <c r="FA15" s="548"/>
      <c r="FB15" s="548"/>
      <c r="FC15" s="548"/>
      <c r="FD15" s="548"/>
      <c r="FE15" s="548"/>
      <c r="FF15" s="548"/>
      <c r="FG15" s="548"/>
      <c r="FH15" s="548"/>
      <c r="FI15" s="548"/>
      <c r="FJ15" s="548"/>
      <c r="FK15" s="548"/>
      <c r="FL15" s="548"/>
      <c r="FM15" s="548"/>
      <c r="FN15" s="548"/>
      <c r="FO15" s="548"/>
      <c r="FP15" s="548"/>
      <c r="FQ15" s="548"/>
      <c r="FR15" s="548"/>
      <c r="FS15" s="548"/>
      <c r="FT15" s="548"/>
      <c r="FU15" s="548"/>
      <c r="FV15" s="548"/>
      <c r="FW15" s="548"/>
      <c r="FX15" s="548"/>
      <c r="FY15" s="548"/>
      <c r="FZ15" s="548"/>
      <c r="GA15" s="548"/>
      <c r="GB15" s="548"/>
      <c r="GC15" s="548"/>
      <c r="GD15" s="548"/>
      <c r="GE15" s="548"/>
      <c r="GF15" s="548"/>
      <c r="GG15" s="548"/>
      <c r="GH15" s="548"/>
      <c r="GI15" s="548"/>
      <c r="GJ15" s="548"/>
      <c r="GK15" s="548"/>
      <c r="GL15" s="548"/>
      <c r="GM15" s="548"/>
      <c r="GN15" s="548"/>
      <c r="GO15" s="548"/>
      <c r="GP15" s="548"/>
      <c r="GQ15" s="548"/>
      <c r="GR15" s="548"/>
      <c r="GS15" s="548"/>
      <c r="GT15" s="548"/>
      <c r="GU15" s="548"/>
      <c r="GV15" s="548"/>
      <c r="GW15" s="548"/>
      <c r="GX15" s="548"/>
      <c r="GY15" s="548"/>
      <c r="GZ15" s="548"/>
      <c r="HA15" s="548"/>
      <c r="HB15" s="548"/>
      <c r="HC15" s="548"/>
      <c r="HD15" s="548"/>
      <c r="HE15" s="548"/>
      <c r="HF15" s="548"/>
      <c r="HG15" s="548"/>
      <c r="HH15" s="548"/>
      <c r="HI15" s="548"/>
      <c r="HJ15" s="548"/>
      <c r="HK15" s="548"/>
      <c r="HL15" s="548"/>
      <c r="HM15" s="548"/>
      <c r="HN15" s="548"/>
      <c r="HO15" s="548"/>
      <c r="HP15" s="548"/>
      <c r="HQ15" s="548"/>
      <c r="HR15" s="548"/>
      <c r="HS15" s="548"/>
      <c r="HT15" s="548"/>
      <c r="HU15" s="548"/>
      <c r="HV15" s="548"/>
      <c r="HW15" s="548"/>
      <c r="HX15" s="548"/>
      <c r="HY15" s="548"/>
      <c r="HZ15" s="548"/>
    </row>
    <row r="16" spans="1:234" s="556" customFormat="1" ht="11.25" customHeight="1">
      <c r="A16" s="1239">
        <f t="shared" si="0"/>
        <v>10</v>
      </c>
      <c r="B16" s="689">
        <v>1026034</v>
      </c>
      <c r="C16" s="521" t="s">
        <v>2836</v>
      </c>
      <c r="D16" s="702" t="s">
        <v>2827</v>
      </c>
      <c r="E16" s="594"/>
      <c r="F16" s="994">
        <v>45580</v>
      </c>
      <c r="G16" s="682">
        <v>70604829</v>
      </c>
      <c r="H16" s="1268">
        <f t="shared" si="1"/>
        <v>70604829</v>
      </c>
      <c r="I16" s="548"/>
      <c r="J16" s="548"/>
      <c r="K16" s="548"/>
      <c r="L16" s="548"/>
      <c r="M16" s="548"/>
      <c r="N16" s="548"/>
      <c r="O16" s="548"/>
      <c r="P16" s="548"/>
      <c r="Q16" s="548"/>
      <c r="R16" s="548"/>
      <c r="S16" s="548"/>
      <c r="T16" s="548"/>
      <c r="U16" s="548"/>
      <c r="V16" s="548"/>
      <c r="W16" s="548"/>
      <c r="X16" s="548"/>
      <c r="Y16" s="548"/>
      <c r="Z16" s="548"/>
      <c r="AA16" s="548"/>
      <c r="AB16" s="548"/>
      <c r="AC16" s="548"/>
      <c r="AD16" s="548"/>
      <c r="AE16" s="548"/>
      <c r="AF16" s="548"/>
      <c r="AG16" s="548"/>
      <c r="AH16" s="548"/>
      <c r="AI16" s="548"/>
      <c r="AJ16" s="548"/>
      <c r="AK16" s="548"/>
      <c r="AL16" s="548"/>
      <c r="AM16" s="548"/>
      <c r="AN16" s="548"/>
      <c r="AO16" s="548"/>
      <c r="AP16" s="548"/>
      <c r="AQ16" s="548"/>
      <c r="AR16" s="548"/>
      <c r="AS16" s="548"/>
      <c r="AT16" s="548"/>
      <c r="AU16" s="548"/>
      <c r="AV16" s="548"/>
      <c r="AW16" s="548"/>
      <c r="AX16" s="548"/>
      <c r="AY16" s="548"/>
      <c r="AZ16" s="548"/>
      <c r="BA16" s="548"/>
      <c r="BB16" s="548"/>
      <c r="BC16" s="548"/>
      <c r="BD16" s="548"/>
      <c r="BE16" s="548"/>
      <c r="BF16" s="548"/>
      <c r="BG16" s="548"/>
      <c r="BH16" s="548"/>
      <c r="BI16" s="548"/>
      <c r="BJ16" s="548"/>
      <c r="BK16" s="548"/>
      <c r="BL16" s="548"/>
      <c r="BM16" s="548"/>
      <c r="BN16" s="548"/>
      <c r="BO16" s="548"/>
      <c r="BP16" s="548"/>
      <c r="BQ16" s="548"/>
      <c r="BR16" s="548"/>
      <c r="BS16" s="548"/>
      <c r="BT16" s="548"/>
      <c r="BU16" s="548"/>
      <c r="BV16" s="548"/>
      <c r="BW16" s="548"/>
      <c r="BX16" s="548"/>
      <c r="BY16" s="548"/>
      <c r="BZ16" s="548"/>
      <c r="CA16" s="548"/>
      <c r="CB16" s="548"/>
      <c r="CC16" s="548"/>
      <c r="CD16" s="548"/>
      <c r="CE16" s="548"/>
      <c r="CF16" s="548"/>
      <c r="CG16" s="548"/>
      <c r="CH16" s="548"/>
      <c r="CI16" s="548"/>
      <c r="CJ16" s="548"/>
      <c r="CK16" s="548"/>
      <c r="CL16" s="548"/>
      <c r="CM16" s="548"/>
      <c r="CN16" s="548"/>
      <c r="CO16" s="548"/>
      <c r="CP16" s="548"/>
      <c r="CQ16" s="548"/>
      <c r="CR16" s="548"/>
      <c r="CS16" s="548"/>
      <c r="CT16" s="548"/>
      <c r="CU16" s="548"/>
      <c r="CV16" s="548"/>
      <c r="CW16" s="548"/>
      <c r="CX16" s="548"/>
      <c r="CY16" s="548"/>
      <c r="CZ16" s="548"/>
      <c r="DA16" s="548"/>
      <c r="DB16" s="548"/>
      <c r="DC16" s="548"/>
      <c r="DD16" s="548"/>
      <c r="DE16" s="548"/>
      <c r="DF16" s="548"/>
      <c r="DG16" s="548"/>
      <c r="DH16" s="548"/>
      <c r="DI16" s="548"/>
      <c r="DJ16" s="548"/>
      <c r="DK16" s="548"/>
      <c r="DL16" s="548"/>
      <c r="DM16" s="548"/>
      <c r="DN16" s="548"/>
      <c r="DO16" s="548"/>
      <c r="DP16" s="548"/>
      <c r="DQ16" s="548"/>
      <c r="DR16" s="548"/>
      <c r="DS16" s="548"/>
      <c r="DT16" s="548"/>
      <c r="DU16" s="548"/>
      <c r="DV16" s="548"/>
      <c r="DW16" s="548"/>
      <c r="DX16" s="548"/>
      <c r="DY16" s="548"/>
      <c r="DZ16" s="548"/>
      <c r="EA16" s="548"/>
      <c r="EB16" s="548"/>
      <c r="EC16" s="548"/>
      <c r="ED16" s="548"/>
      <c r="EE16" s="548"/>
      <c r="EF16" s="548"/>
      <c r="EG16" s="548"/>
      <c r="EH16" s="548"/>
      <c r="EI16" s="548"/>
      <c r="EJ16" s="548"/>
      <c r="EK16" s="548"/>
      <c r="EL16" s="548"/>
      <c r="EM16" s="548"/>
      <c r="EN16" s="548"/>
      <c r="EO16" s="548"/>
      <c r="EP16" s="548"/>
      <c r="EQ16" s="548"/>
      <c r="ER16" s="548"/>
      <c r="ES16" s="548"/>
      <c r="ET16" s="548"/>
      <c r="EU16" s="548"/>
      <c r="EV16" s="548"/>
      <c r="EW16" s="548"/>
      <c r="EX16" s="548"/>
      <c r="EY16" s="548"/>
      <c r="EZ16" s="548"/>
      <c r="FA16" s="548"/>
      <c r="FB16" s="548"/>
      <c r="FC16" s="548"/>
      <c r="FD16" s="548"/>
      <c r="FE16" s="548"/>
      <c r="FF16" s="548"/>
      <c r="FG16" s="548"/>
      <c r="FH16" s="548"/>
      <c r="FI16" s="548"/>
      <c r="FJ16" s="548"/>
      <c r="FK16" s="548"/>
      <c r="FL16" s="548"/>
      <c r="FM16" s="548"/>
      <c r="FN16" s="548"/>
      <c r="FO16" s="548"/>
      <c r="FP16" s="548"/>
      <c r="FQ16" s="548"/>
      <c r="FR16" s="548"/>
      <c r="FS16" s="548"/>
      <c r="FT16" s="548"/>
      <c r="FU16" s="548"/>
      <c r="FV16" s="548"/>
      <c r="FW16" s="548"/>
      <c r="FX16" s="548"/>
      <c r="FY16" s="548"/>
      <c r="FZ16" s="548"/>
      <c r="GA16" s="548"/>
      <c r="GB16" s="548"/>
      <c r="GC16" s="548"/>
      <c r="GD16" s="548"/>
      <c r="GE16" s="548"/>
      <c r="GF16" s="548"/>
      <c r="GG16" s="548"/>
      <c r="GH16" s="548"/>
      <c r="GI16" s="548"/>
      <c r="GJ16" s="548"/>
      <c r="GK16" s="548"/>
      <c r="GL16" s="548"/>
      <c r="GM16" s="548"/>
      <c r="GN16" s="548"/>
      <c r="GO16" s="548"/>
      <c r="GP16" s="548"/>
      <c r="GQ16" s="548"/>
      <c r="GR16" s="548"/>
      <c r="GS16" s="548"/>
      <c r="GT16" s="548"/>
      <c r="GU16" s="548"/>
      <c r="GV16" s="548"/>
      <c r="GW16" s="548"/>
      <c r="GX16" s="548"/>
      <c r="GY16" s="548"/>
      <c r="GZ16" s="548"/>
      <c r="HA16" s="548"/>
      <c r="HB16" s="548"/>
      <c r="HC16" s="548"/>
      <c r="HD16" s="548"/>
      <c r="HE16" s="548"/>
      <c r="HF16" s="548"/>
      <c r="HG16" s="548"/>
      <c r="HH16" s="548"/>
      <c r="HI16" s="548"/>
      <c r="HJ16" s="548"/>
      <c r="HK16" s="548"/>
      <c r="HL16" s="548"/>
      <c r="HM16" s="548"/>
      <c r="HN16" s="548"/>
      <c r="HO16" s="548"/>
      <c r="HP16" s="548"/>
      <c r="HQ16" s="548"/>
      <c r="HR16" s="548"/>
      <c r="HS16" s="548"/>
      <c r="HT16" s="548"/>
      <c r="HU16" s="548"/>
      <c r="HV16" s="548"/>
      <c r="HW16" s="548"/>
      <c r="HX16" s="548"/>
      <c r="HY16" s="548"/>
      <c r="HZ16" s="548"/>
    </row>
    <row r="17" spans="1:253" s="556" customFormat="1" ht="11.25" customHeight="1">
      <c r="A17" s="1239">
        <f t="shared" si="0"/>
        <v>11</v>
      </c>
      <c r="B17" s="689">
        <v>1026030</v>
      </c>
      <c r="C17" s="521" t="s">
        <v>2837</v>
      </c>
      <c r="D17" s="702" t="s">
        <v>2827</v>
      </c>
      <c r="E17" s="594"/>
      <c r="F17" s="994">
        <v>45580</v>
      </c>
      <c r="G17" s="682">
        <v>29295891</v>
      </c>
      <c r="H17" s="1268">
        <f t="shared" si="1"/>
        <v>29295891</v>
      </c>
      <c r="I17" s="548"/>
      <c r="J17" s="548"/>
      <c r="K17" s="548"/>
      <c r="L17" s="548"/>
      <c r="M17" s="548"/>
      <c r="N17" s="548"/>
      <c r="O17" s="548"/>
      <c r="P17" s="548"/>
      <c r="Q17" s="548"/>
      <c r="R17" s="548"/>
      <c r="S17" s="548"/>
      <c r="T17" s="548"/>
      <c r="U17" s="548"/>
      <c r="V17" s="548"/>
      <c r="W17" s="548"/>
      <c r="X17" s="548"/>
      <c r="Y17" s="548"/>
      <c r="Z17" s="548"/>
      <c r="AA17" s="548"/>
      <c r="AB17" s="548"/>
      <c r="AC17" s="548"/>
      <c r="AD17" s="548"/>
      <c r="AE17" s="548"/>
      <c r="AF17" s="548"/>
      <c r="AG17" s="548"/>
      <c r="AH17" s="548"/>
      <c r="AI17" s="548"/>
      <c r="AJ17" s="548"/>
      <c r="AK17" s="548"/>
      <c r="AL17" s="548"/>
      <c r="AM17" s="548"/>
      <c r="AN17" s="548"/>
      <c r="AO17" s="548"/>
      <c r="AP17" s="548"/>
      <c r="AQ17" s="548"/>
      <c r="AR17" s="548"/>
      <c r="AS17" s="548"/>
      <c r="AT17" s="548"/>
      <c r="AU17" s="548"/>
      <c r="AV17" s="548"/>
      <c r="AW17" s="548"/>
      <c r="AX17" s="548"/>
      <c r="AY17" s="548"/>
      <c r="AZ17" s="548"/>
      <c r="BA17" s="548"/>
      <c r="BB17" s="548"/>
      <c r="BC17" s="548"/>
      <c r="BD17" s="548"/>
      <c r="BE17" s="548"/>
      <c r="BF17" s="548"/>
      <c r="BG17" s="548"/>
      <c r="BH17" s="548"/>
      <c r="BI17" s="548"/>
      <c r="BJ17" s="548"/>
      <c r="BK17" s="548"/>
      <c r="BL17" s="548"/>
      <c r="BM17" s="548"/>
      <c r="BN17" s="548"/>
      <c r="BO17" s="548"/>
      <c r="BP17" s="548"/>
      <c r="BQ17" s="548"/>
      <c r="BR17" s="548"/>
      <c r="BS17" s="548"/>
      <c r="BT17" s="548"/>
      <c r="BU17" s="548"/>
      <c r="BV17" s="548"/>
      <c r="BW17" s="548"/>
      <c r="BX17" s="548"/>
      <c r="BY17" s="548"/>
      <c r="BZ17" s="548"/>
      <c r="CA17" s="548"/>
      <c r="CB17" s="548"/>
      <c r="CC17" s="548"/>
      <c r="CD17" s="548"/>
      <c r="CE17" s="548"/>
      <c r="CF17" s="548"/>
      <c r="CG17" s="548"/>
      <c r="CH17" s="548"/>
      <c r="CI17" s="548"/>
      <c r="CJ17" s="548"/>
      <c r="CK17" s="548"/>
      <c r="CL17" s="548"/>
      <c r="CM17" s="548"/>
      <c r="CN17" s="548"/>
      <c r="CO17" s="548"/>
      <c r="CP17" s="548"/>
      <c r="CQ17" s="548"/>
      <c r="CR17" s="548"/>
      <c r="CS17" s="548"/>
      <c r="CT17" s="548"/>
      <c r="CU17" s="548"/>
      <c r="CV17" s="548"/>
      <c r="CW17" s="548"/>
      <c r="CX17" s="548"/>
      <c r="CY17" s="548"/>
      <c r="CZ17" s="548"/>
      <c r="DA17" s="548"/>
      <c r="DB17" s="548"/>
      <c r="DC17" s="548"/>
      <c r="DD17" s="548"/>
      <c r="DE17" s="548"/>
      <c r="DF17" s="548"/>
      <c r="DG17" s="548"/>
      <c r="DH17" s="548"/>
      <c r="DI17" s="548"/>
      <c r="DJ17" s="548"/>
      <c r="DK17" s="548"/>
      <c r="DL17" s="548"/>
      <c r="DM17" s="548"/>
      <c r="DN17" s="548"/>
      <c r="DO17" s="548"/>
      <c r="DP17" s="548"/>
      <c r="DQ17" s="548"/>
      <c r="DR17" s="548"/>
      <c r="DS17" s="548"/>
      <c r="DT17" s="548"/>
      <c r="DU17" s="548"/>
      <c r="DV17" s="548"/>
      <c r="DW17" s="548"/>
      <c r="DX17" s="548"/>
      <c r="DY17" s="548"/>
      <c r="DZ17" s="548"/>
      <c r="EA17" s="548"/>
      <c r="EB17" s="548"/>
      <c r="EC17" s="548"/>
      <c r="ED17" s="548"/>
      <c r="EE17" s="548"/>
      <c r="EF17" s="548"/>
      <c r="EG17" s="548"/>
      <c r="EH17" s="548"/>
      <c r="EI17" s="548"/>
      <c r="EJ17" s="548"/>
      <c r="EK17" s="548"/>
      <c r="EL17" s="548"/>
      <c r="EM17" s="548"/>
      <c r="EN17" s="548"/>
      <c r="EO17" s="548"/>
      <c r="EP17" s="548"/>
      <c r="EQ17" s="548"/>
      <c r="ER17" s="548"/>
      <c r="ES17" s="548"/>
      <c r="ET17" s="548"/>
      <c r="EU17" s="548"/>
      <c r="EV17" s="548"/>
      <c r="EW17" s="548"/>
      <c r="EX17" s="548"/>
      <c r="EY17" s="548"/>
      <c r="EZ17" s="548"/>
      <c r="FA17" s="548"/>
      <c r="FB17" s="548"/>
      <c r="FC17" s="548"/>
      <c r="FD17" s="548"/>
      <c r="FE17" s="548"/>
      <c r="FF17" s="548"/>
      <c r="FG17" s="548"/>
      <c r="FH17" s="548"/>
      <c r="FI17" s="548"/>
      <c r="FJ17" s="548"/>
      <c r="FK17" s="548"/>
      <c r="FL17" s="548"/>
      <c r="FM17" s="548"/>
      <c r="FN17" s="548"/>
      <c r="FO17" s="548"/>
      <c r="FP17" s="548"/>
      <c r="FQ17" s="548"/>
      <c r="FR17" s="548"/>
      <c r="FS17" s="548"/>
      <c r="FT17" s="548"/>
      <c r="FU17" s="548"/>
      <c r="FV17" s="548"/>
      <c r="FW17" s="548"/>
      <c r="FX17" s="548"/>
      <c r="FY17" s="548"/>
      <c r="FZ17" s="548"/>
      <c r="GA17" s="548"/>
      <c r="GB17" s="548"/>
      <c r="GC17" s="548"/>
      <c r="GD17" s="548"/>
      <c r="GE17" s="548"/>
      <c r="GF17" s="548"/>
      <c r="GG17" s="548"/>
      <c r="GH17" s="548"/>
      <c r="GI17" s="548"/>
      <c r="GJ17" s="548"/>
      <c r="GK17" s="548"/>
      <c r="GL17" s="548"/>
      <c r="GM17" s="548"/>
      <c r="GN17" s="548"/>
      <c r="GO17" s="548"/>
      <c r="GP17" s="548"/>
      <c r="GQ17" s="548"/>
      <c r="GR17" s="548"/>
      <c r="GS17" s="548"/>
      <c r="GT17" s="548"/>
      <c r="GU17" s="548"/>
      <c r="GV17" s="548"/>
      <c r="GW17" s="548"/>
      <c r="GX17" s="548"/>
      <c r="GY17" s="548"/>
      <c r="GZ17" s="548"/>
      <c r="HA17" s="548"/>
      <c r="HB17" s="548"/>
      <c r="HC17" s="548"/>
      <c r="HD17" s="548"/>
      <c r="HE17" s="548"/>
      <c r="HF17" s="548"/>
      <c r="HG17" s="548"/>
      <c r="HH17" s="548"/>
      <c r="HI17" s="548"/>
      <c r="HJ17" s="548"/>
      <c r="HK17" s="548"/>
      <c r="HL17" s="548"/>
      <c r="HM17" s="548"/>
      <c r="HN17" s="548"/>
      <c r="HO17" s="548"/>
      <c r="HP17" s="548"/>
      <c r="HQ17" s="548"/>
      <c r="HR17" s="548"/>
      <c r="HS17" s="548"/>
      <c r="HT17" s="548"/>
      <c r="HU17" s="548"/>
      <c r="HV17" s="548"/>
      <c r="HW17" s="548"/>
      <c r="HX17" s="548"/>
      <c r="HY17" s="548"/>
      <c r="HZ17" s="548"/>
    </row>
    <row r="18" spans="1:253" s="556" customFormat="1" ht="11.25" customHeight="1">
      <c r="A18" s="1239">
        <f t="shared" si="0"/>
        <v>12</v>
      </c>
      <c r="B18" s="689"/>
      <c r="C18" s="521" t="s">
        <v>2838</v>
      </c>
      <c r="D18" s="702" t="s">
        <v>2839</v>
      </c>
      <c r="E18" s="594"/>
      <c r="F18" s="994">
        <v>45580</v>
      </c>
      <c r="G18" s="682">
        <v>49202580.818332702</v>
      </c>
      <c r="H18" s="1268">
        <f t="shared" si="1"/>
        <v>49202580.818332702</v>
      </c>
      <c r="I18" s="548"/>
      <c r="J18" s="548"/>
      <c r="K18" s="548"/>
      <c r="L18" s="548"/>
      <c r="M18" s="548"/>
      <c r="N18" s="548"/>
      <c r="O18" s="548"/>
      <c r="P18" s="548"/>
      <c r="Q18" s="548"/>
      <c r="R18" s="548"/>
      <c r="S18" s="548"/>
      <c r="T18" s="548"/>
      <c r="U18" s="548"/>
      <c r="V18" s="548"/>
      <c r="W18" s="548"/>
      <c r="X18" s="548"/>
      <c r="Y18" s="548"/>
      <c r="Z18" s="548"/>
      <c r="AA18" s="548"/>
      <c r="AB18" s="548"/>
      <c r="AC18" s="548"/>
      <c r="AD18" s="548"/>
      <c r="AE18" s="548"/>
      <c r="AF18" s="548"/>
      <c r="AG18" s="548"/>
      <c r="AH18" s="548"/>
      <c r="AI18" s="548"/>
      <c r="AJ18" s="548"/>
      <c r="AK18" s="548"/>
      <c r="AL18" s="548"/>
      <c r="AM18" s="548"/>
      <c r="AN18" s="548"/>
      <c r="AO18" s="548"/>
      <c r="AP18" s="548"/>
      <c r="AQ18" s="548"/>
      <c r="AR18" s="548"/>
      <c r="AS18" s="548"/>
      <c r="AT18" s="548"/>
      <c r="AU18" s="548"/>
      <c r="AV18" s="548"/>
      <c r="AW18" s="548"/>
      <c r="AX18" s="548"/>
      <c r="AY18" s="548"/>
      <c r="AZ18" s="548"/>
      <c r="BA18" s="548"/>
      <c r="BB18" s="548"/>
      <c r="BC18" s="548"/>
      <c r="BD18" s="548"/>
      <c r="BE18" s="548"/>
      <c r="BF18" s="548"/>
      <c r="BG18" s="548"/>
      <c r="BH18" s="548"/>
      <c r="BI18" s="548"/>
      <c r="BJ18" s="548"/>
      <c r="BK18" s="548"/>
      <c r="BL18" s="548"/>
      <c r="BM18" s="548"/>
      <c r="BN18" s="548"/>
      <c r="BO18" s="548"/>
      <c r="BP18" s="548"/>
      <c r="BQ18" s="548"/>
      <c r="BR18" s="548"/>
      <c r="BS18" s="548"/>
      <c r="BT18" s="548"/>
      <c r="BU18" s="548"/>
      <c r="BV18" s="548"/>
      <c r="BW18" s="548"/>
      <c r="BX18" s="548"/>
      <c r="BY18" s="548"/>
      <c r="BZ18" s="548"/>
      <c r="CA18" s="548"/>
      <c r="CB18" s="548"/>
      <c r="CC18" s="548"/>
      <c r="CD18" s="548"/>
      <c r="CE18" s="548"/>
      <c r="CF18" s="548"/>
      <c r="CG18" s="548"/>
      <c r="CH18" s="548"/>
      <c r="CI18" s="548"/>
      <c r="CJ18" s="548"/>
      <c r="CK18" s="548"/>
      <c r="CL18" s="548"/>
      <c r="CM18" s="548"/>
      <c r="CN18" s="548"/>
      <c r="CO18" s="548"/>
      <c r="CP18" s="548"/>
      <c r="CQ18" s="548"/>
      <c r="CR18" s="548"/>
      <c r="CS18" s="548"/>
      <c r="CT18" s="548"/>
      <c r="CU18" s="548"/>
      <c r="CV18" s="548"/>
      <c r="CW18" s="548"/>
      <c r="CX18" s="548"/>
      <c r="CY18" s="548"/>
      <c r="CZ18" s="548"/>
      <c r="DA18" s="548"/>
      <c r="DB18" s="548"/>
      <c r="DC18" s="548"/>
      <c r="DD18" s="548"/>
      <c r="DE18" s="548"/>
      <c r="DF18" s="548"/>
      <c r="DG18" s="548"/>
      <c r="DH18" s="548"/>
      <c r="DI18" s="548"/>
      <c r="DJ18" s="548"/>
      <c r="DK18" s="548"/>
      <c r="DL18" s="548"/>
      <c r="DM18" s="548"/>
      <c r="DN18" s="548"/>
      <c r="DO18" s="548"/>
      <c r="DP18" s="548"/>
      <c r="DQ18" s="548"/>
      <c r="DR18" s="548"/>
      <c r="DS18" s="548"/>
      <c r="DT18" s="548"/>
      <c r="DU18" s="548"/>
      <c r="DV18" s="548"/>
      <c r="DW18" s="548"/>
      <c r="DX18" s="548"/>
      <c r="DY18" s="548"/>
      <c r="DZ18" s="548"/>
      <c r="EA18" s="548"/>
      <c r="EB18" s="548"/>
      <c r="EC18" s="548"/>
      <c r="ED18" s="548"/>
      <c r="EE18" s="548"/>
      <c r="EF18" s="548"/>
      <c r="EG18" s="548"/>
      <c r="EH18" s="548"/>
      <c r="EI18" s="548"/>
      <c r="EJ18" s="548"/>
      <c r="EK18" s="548"/>
      <c r="EL18" s="548"/>
      <c r="EM18" s="548"/>
      <c r="EN18" s="548"/>
      <c r="EO18" s="548"/>
      <c r="EP18" s="548"/>
      <c r="EQ18" s="548"/>
      <c r="ER18" s="548"/>
      <c r="ES18" s="548"/>
      <c r="ET18" s="548"/>
      <c r="EU18" s="548"/>
      <c r="EV18" s="548"/>
      <c r="EW18" s="548"/>
      <c r="EX18" s="548"/>
      <c r="EY18" s="548"/>
      <c r="EZ18" s="548"/>
      <c r="FA18" s="548"/>
      <c r="FB18" s="548"/>
      <c r="FC18" s="548"/>
      <c r="FD18" s="548"/>
      <c r="FE18" s="548"/>
      <c r="FF18" s="548"/>
      <c r="FG18" s="548"/>
      <c r="FH18" s="548"/>
      <c r="FI18" s="548"/>
      <c r="FJ18" s="548"/>
      <c r="FK18" s="548"/>
      <c r="FL18" s="548"/>
      <c r="FM18" s="548"/>
      <c r="FN18" s="548"/>
      <c r="FO18" s="548"/>
      <c r="FP18" s="548"/>
      <c r="FQ18" s="548"/>
      <c r="FR18" s="548"/>
      <c r="FS18" s="548"/>
      <c r="FT18" s="548"/>
      <c r="FU18" s="548"/>
      <c r="FV18" s="548"/>
      <c r="FW18" s="548"/>
      <c r="FX18" s="548"/>
      <c r="FY18" s="548"/>
      <c r="FZ18" s="548"/>
      <c r="GA18" s="548"/>
      <c r="GB18" s="548"/>
      <c r="GC18" s="548"/>
      <c r="GD18" s="548"/>
      <c r="GE18" s="548"/>
      <c r="GF18" s="548"/>
      <c r="GG18" s="548"/>
      <c r="GH18" s="548"/>
      <c r="GI18" s="548"/>
      <c r="GJ18" s="548"/>
      <c r="GK18" s="548"/>
      <c r="GL18" s="548"/>
      <c r="GM18" s="548"/>
      <c r="GN18" s="548"/>
      <c r="GO18" s="548"/>
      <c r="GP18" s="548"/>
      <c r="GQ18" s="548"/>
      <c r="GR18" s="548"/>
      <c r="GS18" s="548"/>
      <c r="GT18" s="548"/>
      <c r="GU18" s="548"/>
      <c r="GV18" s="548"/>
      <c r="GW18" s="548"/>
      <c r="GX18" s="548"/>
      <c r="GY18" s="548"/>
      <c r="GZ18" s="548"/>
      <c r="HA18" s="548"/>
      <c r="HB18" s="548"/>
      <c r="HC18" s="548"/>
      <c r="HD18" s="548"/>
      <c r="HE18" s="548"/>
      <c r="HF18" s="548"/>
      <c r="HG18" s="548"/>
      <c r="HH18" s="548"/>
      <c r="HI18" s="548"/>
      <c r="HJ18" s="548"/>
      <c r="HK18" s="548"/>
      <c r="HL18" s="548"/>
      <c r="HM18" s="548"/>
      <c r="HN18" s="548"/>
      <c r="HO18" s="548"/>
      <c r="HP18" s="548"/>
      <c r="HQ18" s="548"/>
      <c r="HR18" s="548"/>
      <c r="HS18" s="548"/>
      <c r="HT18" s="548"/>
      <c r="HU18" s="548"/>
      <c r="HV18" s="548"/>
      <c r="HW18" s="548"/>
      <c r="HX18" s="548"/>
      <c r="HY18" s="548"/>
      <c r="HZ18" s="548"/>
    </row>
    <row r="19" spans="1:253" s="556" customFormat="1">
      <c r="B19" s="703"/>
      <c r="C19" s="704"/>
      <c r="D19" s="704"/>
      <c r="E19" s="705"/>
      <c r="F19" s="1238" t="s">
        <v>2819</v>
      </c>
      <c r="H19" s="639">
        <f>SUM(H7:H18)</f>
        <v>271627928.81833267</v>
      </c>
      <c r="I19" s="548"/>
      <c r="J19" s="548"/>
      <c r="K19" s="548"/>
      <c r="L19" s="548"/>
      <c r="M19" s="548"/>
      <c r="N19" s="548"/>
      <c r="O19" s="548"/>
      <c r="P19" s="548"/>
      <c r="Q19" s="548"/>
      <c r="R19" s="548"/>
      <c r="S19" s="548"/>
      <c r="T19" s="548"/>
      <c r="U19" s="548"/>
      <c r="V19" s="548"/>
      <c r="W19" s="548"/>
      <c r="X19" s="548"/>
      <c r="Y19" s="548"/>
      <c r="Z19" s="548"/>
      <c r="AA19" s="548"/>
      <c r="AB19" s="548"/>
      <c r="AC19" s="548"/>
      <c r="AD19" s="548"/>
      <c r="AE19" s="548"/>
      <c r="AF19" s="548"/>
      <c r="AG19" s="548"/>
      <c r="AH19" s="548"/>
      <c r="AI19" s="548"/>
      <c r="AJ19" s="548"/>
      <c r="AK19" s="548"/>
      <c r="AL19" s="548"/>
      <c r="AM19" s="548"/>
      <c r="AN19" s="548"/>
      <c r="AO19" s="548"/>
      <c r="AP19" s="548"/>
      <c r="AQ19" s="548"/>
      <c r="AR19" s="548"/>
      <c r="AS19" s="548"/>
      <c r="AT19" s="548"/>
      <c r="AU19" s="548"/>
      <c r="AV19" s="548"/>
      <c r="AW19" s="548"/>
      <c r="AX19" s="548"/>
      <c r="AY19" s="548"/>
      <c r="AZ19" s="548"/>
      <c r="BA19" s="548"/>
      <c r="BB19" s="548"/>
      <c r="BC19" s="548"/>
      <c r="BD19" s="548"/>
      <c r="BE19" s="548"/>
      <c r="BF19" s="548"/>
      <c r="BG19" s="548"/>
      <c r="BH19" s="548"/>
      <c r="BI19" s="548"/>
      <c r="BJ19" s="548"/>
      <c r="BK19" s="548"/>
      <c r="BL19" s="548"/>
      <c r="BM19" s="548"/>
      <c r="BN19" s="548"/>
      <c r="BO19" s="548"/>
      <c r="BP19" s="548"/>
      <c r="BQ19" s="548"/>
      <c r="BR19" s="548"/>
      <c r="BS19" s="548"/>
      <c r="BT19" s="548"/>
      <c r="BU19" s="548"/>
      <c r="BV19" s="548"/>
      <c r="BW19" s="548"/>
      <c r="BX19" s="548"/>
      <c r="BY19" s="548"/>
      <c r="BZ19" s="548"/>
      <c r="CA19" s="548"/>
      <c r="CB19" s="548"/>
      <c r="CC19" s="548"/>
      <c r="CD19" s="548"/>
      <c r="CE19" s="548"/>
      <c r="CF19" s="548"/>
      <c r="CG19" s="548"/>
      <c r="CH19" s="548"/>
      <c r="CI19" s="548"/>
      <c r="CJ19" s="548"/>
      <c r="CK19" s="548"/>
      <c r="CL19" s="548"/>
      <c r="CM19" s="548"/>
      <c r="CN19" s="548"/>
      <c r="CO19" s="548"/>
      <c r="CP19" s="548"/>
      <c r="CQ19" s="548"/>
      <c r="CR19" s="548"/>
      <c r="CS19" s="548"/>
      <c r="CT19" s="548"/>
      <c r="CU19" s="548"/>
      <c r="CV19" s="548"/>
      <c r="CW19" s="548"/>
      <c r="CX19" s="548"/>
      <c r="CY19" s="548"/>
      <c r="CZ19" s="548"/>
      <c r="DA19" s="548"/>
      <c r="DB19" s="548"/>
      <c r="DC19" s="548"/>
      <c r="DD19" s="548"/>
      <c r="DE19" s="548"/>
      <c r="DF19" s="548"/>
      <c r="DG19" s="548"/>
      <c r="DH19" s="548"/>
      <c r="DI19" s="548"/>
      <c r="DJ19" s="548"/>
      <c r="DK19" s="548"/>
      <c r="DL19" s="548"/>
      <c r="DM19" s="548"/>
      <c r="DN19" s="548"/>
      <c r="DO19" s="548"/>
      <c r="DP19" s="548"/>
      <c r="DQ19" s="548"/>
      <c r="DR19" s="548"/>
      <c r="DS19" s="548"/>
      <c r="DT19" s="548"/>
      <c r="DU19" s="548"/>
      <c r="DV19" s="548"/>
      <c r="DW19" s="548"/>
      <c r="DX19" s="548"/>
      <c r="DY19" s="548"/>
      <c r="DZ19" s="548"/>
      <c r="EA19" s="548"/>
      <c r="EB19" s="548"/>
      <c r="EC19" s="548"/>
      <c r="ED19" s="548"/>
      <c r="EE19" s="548"/>
      <c r="EF19" s="548"/>
      <c r="EG19" s="548"/>
      <c r="EH19" s="548"/>
      <c r="EI19" s="548"/>
      <c r="EJ19" s="548"/>
      <c r="EK19" s="548"/>
      <c r="EL19" s="548"/>
      <c r="EM19" s="548"/>
      <c r="EN19" s="548"/>
      <c r="EO19" s="548"/>
      <c r="EP19" s="548"/>
      <c r="EQ19" s="548"/>
      <c r="ER19" s="548"/>
      <c r="ES19" s="548"/>
      <c r="ET19" s="548"/>
      <c r="EU19" s="548"/>
      <c r="EV19" s="548"/>
      <c r="EW19" s="548"/>
      <c r="EX19" s="548"/>
      <c r="EY19" s="548"/>
      <c r="EZ19" s="548"/>
      <c r="FA19" s="548"/>
      <c r="FB19" s="548"/>
      <c r="FC19" s="548"/>
      <c r="FD19" s="548"/>
      <c r="FE19" s="548"/>
      <c r="FF19" s="548"/>
      <c r="FG19" s="548"/>
      <c r="FH19" s="548"/>
      <c r="FI19" s="548"/>
      <c r="FJ19" s="548"/>
      <c r="FK19" s="548"/>
      <c r="FL19" s="548"/>
      <c r="FM19" s="548"/>
      <c r="FN19" s="548"/>
      <c r="FO19" s="548"/>
      <c r="FP19" s="548"/>
      <c r="FQ19" s="548"/>
      <c r="FR19" s="548"/>
      <c r="FS19" s="548"/>
      <c r="FT19" s="548"/>
      <c r="FU19" s="548"/>
      <c r="FV19" s="548"/>
      <c r="FW19" s="548"/>
      <c r="FX19" s="548"/>
      <c r="FY19" s="548"/>
      <c r="FZ19" s="548"/>
      <c r="GA19" s="548"/>
      <c r="GB19" s="548"/>
      <c r="GC19" s="548"/>
      <c r="GD19" s="548"/>
      <c r="GE19" s="548"/>
      <c r="GF19" s="548"/>
      <c r="GG19" s="548"/>
      <c r="GH19" s="548"/>
      <c r="GI19" s="548"/>
      <c r="GJ19" s="548"/>
      <c r="GK19" s="548"/>
      <c r="GL19" s="548"/>
      <c r="GM19" s="548"/>
      <c r="GN19" s="548"/>
      <c r="GO19" s="548"/>
      <c r="GP19" s="548"/>
      <c r="GQ19" s="548"/>
      <c r="GR19" s="548"/>
      <c r="GS19" s="548"/>
      <c r="GT19" s="548"/>
      <c r="GU19" s="548"/>
      <c r="GV19" s="548"/>
      <c r="GW19" s="548"/>
      <c r="GX19" s="548"/>
      <c r="GY19" s="548"/>
      <c r="GZ19" s="548"/>
      <c r="HA19" s="548"/>
      <c r="HB19" s="548"/>
      <c r="HC19" s="548"/>
      <c r="HD19" s="548"/>
      <c r="HE19" s="548"/>
      <c r="HF19" s="548"/>
      <c r="HG19" s="548"/>
      <c r="HH19" s="548"/>
      <c r="HI19" s="548"/>
      <c r="HJ19" s="548"/>
      <c r="HK19" s="548"/>
      <c r="HL19" s="548"/>
      <c r="HM19" s="548"/>
      <c r="HN19" s="548"/>
      <c r="HO19" s="548"/>
      <c r="HP19" s="548"/>
      <c r="HQ19" s="548"/>
      <c r="HR19" s="548"/>
      <c r="HS19" s="548"/>
      <c r="HT19" s="548"/>
      <c r="HU19" s="548"/>
      <c r="HV19" s="548"/>
      <c r="HW19" s="548"/>
      <c r="HX19" s="548"/>
      <c r="HY19" s="548"/>
      <c r="HZ19" s="548"/>
    </row>
    <row r="20" spans="1:253">
      <c r="B20" s="704"/>
      <c r="C20" s="706"/>
      <c r="D20" s="706"/>
      <c r="E20" s="707"/>
      <c r="F20" s="707"/>
      <c r="G20" s="708"/>
      <c r="H20" s="708"/>
    </row>
    <row r="21" spans="1:253">
      <c r="B21" s="704"/>
      <c r="C21" s="706"/>
      <c r="D21" s="706"/>
      <c r="E21" s="707"/>
      <c r="F21" s="707"/>
      <c r="G21" s="708"/>
      <c r="H21" s="708"/>
    </row>
    <row r="22" spans="1:253">
      <c r="B22" s="1395" t="s">
        <v>555</v>
      </c>
      <c r="C22" s="1396"/>
      <c r="D22" s="1397"/>
      <c r="E22" s="707"/>
      <c r="F22" s="707"/>
      <c r="G22" s="708"/>
      <c r="H22" s="708"/>
    </row>
    <row r="23" spans="1:253">
      <c r="B23" s="1390" t="s">
        <v>2818</v>
      </c>
      <c r="C23" s="1391"/>
      <c r="D23" s="1111">
        <f>+H19</f>
        <v>271627928.81833267</v>
      </c>
      <c r="E23" s="707"/>
      <c r="F23" s="707"/>
      <c r="G23" s="708"/>
      <c r="H23" s="708"/>
    </row>
    <row r="24" spans="1:253">
      <c r="B24" s="1390" t="s">
        <v>2820</v>
      </c>
      <c r="C24" s="1391"/>
      <c r="D24" s="1111">
        <f>+'ANTICIPOS RECIBIDOS'!J8</f>
        <v>76077210</v>
      </c>
      <c r="E24" s="707"/>
      <c r="F24" s="707"/>
      <c r="G24" s="708"/>
      <c r="H24" s="708"/>
    </row>
    <row r="25" spans="1:253">
      <c r="B25" s="1436" t="s">
        <v>2821</v>
      </c>
      <c r="C25" s="1436"/>
      <c r="D25" s="1270">
        <f>SUM(D23:D24)</f>
        <v>347705138.81833267</v>
      </c>
      <c r="E25" s="1269"/>
      <c r="F25" s="707"/>
      <c r="G25" s="708"/>
      <c r="H25" s="708"/>
    </row>
    <row r="26" spans="1:253">
      <c r="B26" s="704"/>
      <c r="C26" s="706"/>
      <c r="D26" s="706"/>
      <c r="E26" s="1269"/>
      <c r="F26" s="707"/>
      <c r="G26" s="708"/>
      <c r="H26" s="708"/>
    </row>
    <row r="27" spans="1:253">
      <c r="B27" s="704"/>
      <c r="C27" s="706"/>
      <c r="D27" s="706"/>
      <c r="E27" s="707"/>
      <c r="F27" s="707"/>
      <c r="G27" s="708"/>
      <c r="H27" s="708"/>
    </row>
    <row r="28" spans="1:253">
      <c r="B28" s="709"/>
      <c r="C28" s="710"/>
      <c r="D28" s="710"/>
      <c r="F28" s="711"/>
      <c r="G28" s="712"/>
      <c r="H28" s="713"/>
    </row>
    <row r="29" spans="1:253">
      <c r="B29" s="714"/>
      <c r="C29" s="715"/>
      <c r="D29" s="716"/>
      <c r="E29" s="717"/>
      <c r="F29" s="717"/>
      <c r="G29" s="718"/>
      <c r="H29" s="576"/>
    </row>
    <row r="30" spans="1:253">
      <c r="B30" s="669"/>
      <c r="C30" s="574"/>
      <c r="D30" s="574"/>
      <c r="E30" s="711"/>
      <c r="F30" s="671"/>
      <c r="G30" s="671"/>
      <c r="H30" s="576"/>
    </row>
    <row r="31" spans="1:253" s="484" customFormat="1">
      <c r="A31" s="931"/>
      <c r="B31" s="517"/>
      <c r="C31" s="861"/>
      <c r="D31" s="861"/>
      <c r="E31" s="937"/>
      <c r="F31" s="861"/>
      <c r="G31" s="483"/>
      <c r="H31" s="1025"/>
      <c r="I31" s="915"/>
      <c r="J31" s="936"/>
      <c r="K31" s="934"/>
      <c r="L31" s="917"/>
      <c r="M31" s="917"/>
      <c r="N31" s="917"/>
      <c r="O31" s="917"/>
      <c r="P31" s="917"/>
      <c r="Q31" s="917"/>
      <c r="R31" s="917"/>
      <c r="S31" s="917"/>
      <c r="T31" s="917"/>
      <c r="U31" s="917"/>
      <c r="V31" s="917"/>
      <c r="W31" s="917"/>
      <c r="X31" s="917"/>
      <c r="Y31" s="917"/>
      <c r="Z31" s="917"/>
      <c r="AA31" s="917"/>
      <c r="AB31" s="917"/>
      <c r="AC31" s="917"/>
      <c r="AD31" s="917"/>
      <c r="AE31" s="917"/>
      <c r="AF31" s="917"/>
      <c r="AG31" s="917"/>
      <c r="AH31" s="917"/>
      <c r="AI31" s="917"/>
      <c r="AJ31" s="917"/>
      <c r="AK31" s="917"/>
      <c r="AL31" s="917"/>
      <c r="AM31" s="917"/>
      <c r="AN31" s="917"/>
      <c r="AO31" s="917"/>
      <c r="AP31" s="917"/>
      <c r="AQ31" s="917"/>
      <c r="AR31" s="917"/>
      <c r="AS31" s="917"/>
      <c r="AT31" s="917"/>
      <c r="AU31" s="917"/>
      <c r="AV31" s="917"/>
      <c r="AW31" s="917"/>
      <c r="AX31" s="917"/>
      <c r="AY31" s="917"/>
      <c r="AZ31" s="917"/>
      <c r="BA31" s="917"/>
      <c r="BB31" s="917"/>
      <c r="BC31" s="917"/>
      <c r="BD31" s="917"/>
      <c r="BE31" s="917"/>
      <c r="BF31" s="917"/>
      <c r="BG31" s="917"/>
      <c r="BH31" s="917"/>
      <c r="BI31" s="917"/>
      <c r="BJ31" s="917"/>
      <c r="BK31" s="917"/>
      <c r="BL31" s="917"/>
      <c r="BM31" s="917"/>
      <c r="BN31" s="917"/>
      <c r="BO31" s="917"/>
      <c r="BP31" s="917"/>
      <c r="BQ31" s="917"/>
      <c r="BR31" s="917"/>
      <c r="BS31" s="917"/>
      <c r="BT31" s="917"/>
      <c r="BU31" s="917"/>
      <c r="BV31" s="917"/>
      <c r="BW31" s="917"/>
      <c r="BX31" s="917"/>
      <c r="BY31" s="917"/>
      <c r="BZ31" s="917"/>
      <c r="CA31" s="917"/>
      <c r="CB31" s="917"/>
      <c r="CC31" s="917"/>
      <c r="CD31" s="917"/>
      <c r="CE31" s="917"/>
      <c r="CF31" s="917"/>
      <c r="CG31" s="917"/>
      <c r="CH31" s="917"/>
      <c r="CI31" s="917"/>
      <c r="CJ31" s="917"/>
      <c r="CK31" s="917"/>
      <c r="CL31" s="917"/>
      <c r="CM31" s="917"/>
      <c r="CN31" s="917"/>
      <c r="CO31" s="917"/>
      <c r="CP31" s="917"/>
      <c r="CQ31" s="917"/>
      <c r="CR31" s="917"/>
      <c r="CS31" s="917"/>
      <c r="CT31" s="917"/>
      <c r="CU31" s="917"/>
      <c r="CV31" s="917"/>
      <c r="CW31" s="917"/>
      <c r="CX31" s="917"/>
      <c r="CY31" s="917"/>
      <c r="CZ31" s="917"/>
      <c r="DA31" s="917"/>
      <c r="DB31" s="917"/>
      <c r="DC31" s="917"/>
      <c r="DD31" s="917"/>
      <c r="DE31" s="917"/>
      <c r="DF31" s="917"/>
      <c r="DG31" s="917"/>
      <c r="DH31" s="917"/>
      <c r="DI31" s="917"/>
      <c r="DJ31" s="917"/>
      <c r="DK31" s="917"/>
      <c r="DL31" s="917"/>
      <c r="DM31" s="917"/>
      <c r="DN31" s="917"/>
      <c r="DO31" s="917"/>
      <c r="DP31" s="917"/>
      <c r="DQ31" s="917"/>
      <c r="DR31" s="917"/>
      <c r="DS31" s="917"/>
      <c r="DT31" s="917"/>
      <c r="DU31" s="917"/>
      <c r="DV31" s="917"/>
      <c r="DW31" s="917"/>
      <c r="DX31" s="917"/>
      <c r="DY31" s="917"/>
      <c r="DZ31" s="917"/>
      <c r="EA31" s="917"/>
      <c r="EB31" s="917"/>
      <c r="EC31" s="917"/>
      <c r="ED31" s="917"/>
      <c r="EE31" s="917"/>
      <c r="EF31" s="917"/>
      <c r="EG31" s="917"/>
      <c r="EH31" s="917"/>
      <c r="EI31" s="917"/>
      <c r="EJ31" s="917"/>
      <c r="EK31" s="917"/>
      <c r="EL31" s="917"/>
      <c r="EM31" s="917"/>
      <c r="EN31" s="917"/>
      <c r="EO31" s="917"/>
      <c r="EP31" s="917"/>
      <c r="EQ31" s="917"/>
      <c r="ER31" s="917"/>
      <c r="ES31" s="917"/>
      <c r="ET31" s="917"/>
      <c r="EU31" s="917"/>
      <c r="EV31" s="917"/>
      <c r="EW31" s="917"/>
      <c r="EX31" s="917"/>
      <c r="EY31" s="917"/>
      <c r="EZ31" s="917"/>
      <c r="FA31" s="917"/>
      <c r="FB31" s="917"/>
      <c r="FC31" s="917"/>
      <c r="FD31" s="917"/>
      <c r="FE31" s="917"/>
      <c r="FF31" s="917"/>
      <c r="FG31" s="917"/>
      <c r="FH31" s="917"/>
      <c r="FI31" s="917"/>
      <c r="FJ31" s="917"/>
      <c r="FK31" s="917"/>
      <c r="FL31" s="917"/>
      <c r="FM31" s="917"/>
      <c r="FN31" s="917"/>
      <c r="FO31" s="917"/>
      <c r="FP31" s="917"/>
      <c r="FQ31" s="917"/>
      <c r="FR31" s="917"/>
      <c r="FS31" s="917"/>
      <c r="FT31" s="917"/>
      <c r="FU31" s="917"/>
      <c r="FV31" s="917"/>
      <c r="FW31" s="917"/>
      <c r="FX31" s="917"/>
      <c r="FY31" s="917"/>
      <c r="FZ31" s="917"/>
      <c r="GA31" s="917"/>
      <c r="GB31" s="917"/>
      <c r="GC31" s="917"/>
      <c r="GD31" s="917"/>
      <c r="GE31" s="917"/>
      <c r="GF31" s="917"/>
      <c r="GG31" s="917"/>
      <c r="GH31" s="917"/>
      <c r="GI31" s="917"/>
      <c r="GJ31" s="917"/>
      <c r="GK31" s="917"/>
      <c r="GL31" s="917"/>
      <c r="GM31" s="917"/>
      <c r="GN31" s="917"/>
      <c r="GO31" s="917"/>
      <c r="GP31" s="917"/>
      <c r="GQ31" s="917"/>
      <c r="GR31" s="917"/>
      <c r="GS31" s="917"/>
      <c r="GT31" s="917"/>
      <c r="GU31" s="917"/>
      <c r="GV31" s="917"/>
      <c r="GW31" s="917"/>
      <c r="GX31" s="917"/>
      <c r="GY31" s="917"/>
      <c r="GZ31" s="917"/>
      <c r="HA31" s="917"/>
      <c r="HB31" s="917"/>
      <c r="HC31" s="917"/>
      <c r="HD31" s="917"/>
      <c r="HE31" s="917"/>
      <c r="HF31" s="917"/>
      <c r="HG31" s="917"/>
      <c r="HH31" s="917"/>
      <c r="HI31" s="917"/>
      <c r="HJ31" s="917"/>
      <c r="HK31" s="917"/>
      <c r="HL31" s="917"/>
      <c r="HM31" s="917"/>
      <c r="HN31" s="917"/>
      <c r="HO31" s="917"/>
      <c r="HP31" s="917"/>
      <c r="HQ31" s="917"/>
      <c r="HR31" s="917"/>
      <c r="HS31" s="917"/>
      <c r="HT31" s="917"/>
      <c r="HU31" s="917"/>
      <c r="HV31" s="917"/>
      <c r="HW31" s="917"/>
      <c r="HX31" s="917"/>
      <c r="HY31" s="917"/>
      <c r="HZ31" s="917"/>
      <c r="IA31" s="917"/>
      <c r="IB31" s="917"/>
      <c r="IC31" s="917"/>
      <c r="ID31" s="917"/>
      <c r="IE31" s="917"/>
      <c r="IF31" s="917"/>
      <c r="IG31" s="917"/>
      <c r="IH31" s="917"/>
      <c r="II31" s="917"/>
      <c r="IJ31" s="917"/>
      <c r="IK31" s="917"/>
      <c r="IL31" s="917"/>
      <c r="IM31" s="917"/>
      <c r="IN31" s="917"/>
      <c r="IO31" s="917"/>
      <c r="IP31" s="917"/>
      <c r="IQ31" s="917"/>
      <c r="IR31" s="917"/>
      <c r="IS31" s="917"/>
    </row>
    <row r="32" spans="1:253" s="515" customFormat="1">
      <c r="A32" s="1264"/>
      <c r="B32" s="1267" t="s">
        <v>2036</v>
      </c>
      <c r="C32" s="1018"/>
      <c r="D32" s="870" t="s">
        <v>2037</v>
      </c>
      <c r="G32" s="673" t="s">
        <v>2038</v>
      </c>
      <c r="H32" s="943"/>
      <c r="J32" s="1265"/>
      <c r="K32" s="1266"/>
      <c r="L32" s="943"/>
      <c r="M32" s="943"/>
      <c r="N32" s="943"/>
      <c r="O32" s="943"/>
      <c r="P32" s="943"/>
      <c r="Q32" s="943"/>
      <c r="R32" s="943"/>
      <c r="S32" s="943"/>
      <c r="T32" s="943"/>
      <c r="U32" s="943"/>
      <c r="V32" s="943"/>
      <c r="W32" s="943"/>
      <c r="X32" s="943"/>
      <c r="Y32" s="943"/>
      <c r="Z32" s="943"/>
      <c r="AA32" s="943"/>
      <c r="AB32" s="943"/>
      <c r="AC32" s="943"/>
      <c r="AD32" s="943"/>
      <c r="AE32" s="943"/>
      <c r="AF32" s="943"/>
      <c r="AG32" s="943"/>
      <c r="AH32" s="943"/>
      <c r="AI32" s="943"/>
      <c r="AJ32" s="943"/>
      <c r="AK32" s="943"/>
      <c r="AL32" s="943"/>
      <c r="AM32" s="943"/>
      <c r="AN32" s="943"/>
      <c r="AO32" s="943"/>
      <c r="AP32" s="943"/>
      <c r="AQ32" s="943"/>
      <c r="AR32" s="943"/>
      <c r="AS32" s="943"/>
      <c r="AT32" s="943"/>
      <c r="AU32" s="943"/>
      <c r="AV32" s="943"/>
      <c r="AW32" s="943"/>
      <c r="AX32" s="943"/>
      <c r="AY32" s="943"/>
      <c r="AZ32" s="943"/>
      <c r="BA32" s="943"/>
      <c r="BB32" s="943"/>
      <c r="BC32" s="943"/>
      <c r="BD32" s="943"/>
      <c r="BE32" s="943"/>
      <c r="BF32" s="943"/>
      <c r="BG32" s="943"/>
      <c r="BH32" s="943"/>
      <c r="BI32" s="943"/>
      <c r="BJ32" s="943"/>
      <c r="BK32" s="943"/>
      <c r="BL32" s="943"/>
      <c r="BM32" s="943"/>
      <c r="BN32" s="943"/>
      <c r="BO32" s="943"/>
      <c r="BP32" s="943"/>
      <c r="BQ32" s="943"/>
      <c r="BR32" s="943"/>
      <c r="BS32" s="943"/>
      <c r="BT32" s="943"/>
      <c r="BU32" s="943"/>
      <c r="BV32" s="943"/>
      <c r="BW32" s="943"/>
      <c r="BX32" s="943"/>
      <c r="BY32" s="943"/>
      <c r="BZ32" s="943"/>
      <c r="CA32" s="943"/>
      <c r="CB32" s="943"/>
      <c r="CC32" s="943"/>
      <c r="CD32" s="943"/>
      <c r="CE32" s="943"/>
      <c r="CF32" s="943"/>
      <c r="CG32" s="943"/>
      <c r="CH32" s="943"/>
      <c r="CI32" s="943"/>
      <c r="CJ32" s="943"/>
      <c r="CK32" s="943"/>
      <c r="CL32" s="943"/>
      <c r="CM32" s="943"/>
      <c r="CN32" s="943"/>
      <c r="CO32" s="943"/>
      <c r="CP32" s="943"/>
      <c r="CQ32" s="943"/>
      <c r="CR32" s="943"/>
      <c r="CS32" s="943"/>
      <c r="CT32" s="943"/>
      <c r="CU32" s="943"/>
      <c r="CV32" s="943"/>
      <c r="CW32" s="943"/>
      <c r="CX32" s="943"/>
      <c r="CY32" s="943"/>
      <c r="CZ32" s="943"/>
      <c r="DA32" s="943"/>
      <c r="DB32" s="943"/>
      <c r="DC32" s="943"/>
      <c r="DD32" s="943"/>
      <c r="DE32" s="943"/>
      <c r="DF32" s="943"/>
      <c r="DG32" s="943"/>
      <c r="DH32" s="943"/>
      <c r="DI32" s="943"/>
      <c r="DJ32" s="943"/>
      <c r="DK32" s="943"/>
      <c r="DL32" s="943"/>
      <c r="DM32" s="943"/>
      <c r="DN32" s="943"/>
      <c r="DO32" s="943"/>
      <c r="DP32" s="943"/>
      <c r="DQ32" s="943"/>
      <c r="DR32" s="943"/>
      <c r="DS32" s="943"/>
      <c r="DT32" s="943"/>
      <c r="DU32" s="943"/>
      <c r="DV32" s="943"/>
      <c r="DW32" s="943"/>
      <c r="DX32" s="943"/>
      <c r="DY32" s="943"/>
      <c r="DZ32" s="943"/>
      <c r="EA32" s="943"/>
      <c r="EB32" s="943"/>
      <c r="EC32" s="943"/>
      <c r="ED32" s="943"/>
      <c r="EE32" s="943"/>
      <c r="EF32" s="943"/>
      <c r="EG32" s="943"/>
      <c r="EH32" s="943"/>
      <c r="EI32" s="943"/>
      <c r="EJ32" s="943"/>
      <c r="EK32" s="943"/>
      <c r="EL32" s="943"/>
      <c r="EM32" s="943"/>
      <c r="EN32" s="943"/>
      <c r="EO32" s="943"/>
      <c r="EP32" s="943"/>
      <c r="EQ32" s="943"/>
      <c r="ER32" s="943"/>
      <c r="ES32" s="943"/>
      <c r="ET32" s="943"/>
      <c r="EU32" s="943"/>
      <c r="EV32" s="943"/>
      <c r="EW32" s="943"/>
      <c r="EX32" s="943"/>
      <c r="EY32" s="943"/>
      <c r="EZ32" s="943"/>
      <c r="FA32" s="943"/>
      <c r="FB32" s="943"/>
      <c r="FC32" s="943"/>
      <c r="FD32" s="943"/>
      <c r="FE32" s="943"/>
      <c r="FF32" s="943"/>
      <c r="FG32" s="943"/>
      <c r="FH32" s="943"/>
      <c r="FI32" s="943"/>
      <c r="FJ32" s="943"/>
      <c r="FK32" s="943"/>
      <c r="FL32" s="943"/>
      <c r="FM32" s="943"/>
      <c r="FN32" s="943"/>
      <c r="FO32" s="943"/>
      <c r="FP32" s="943"/>
      <c r="FQ32" s="943"/>
      <c r="FR32" s="943"/>
      <c r="FS32" s="943"/>
      <c r="FT32" s="943"/>
      <c r="FU32" s="943"/>
      <c r="FV32" s="943"/>
      <c r="FW32" s="943"/>
      <c r="FX32" s="943"/>
      <c r="FY32" s="943"/>
      <c r="FZ32" s="943"/>
      <c r="GA32" s="943"/>
      <c r="GB32" s="943"/>
      <c r="GC32" s="943"/>
      <c r="GD32" s="943"/>
      <c r="GE32" s="943"/>
      <c r="GF32" s="943"/>
      <c r="GG32" s="943"/>
      <c r="GH32" s="943"/>
      <c r="GI32" s="943"/>
      <c r="GJ32" s="943"/>
      <c r="GK32" s="943"/>
      <c r="GL32" s="943"/>
      <c r="GM32" s="943"/>
      <c r="GN32" s="943"/>
      <c r="GO32" s="943"/>
      <c r="GP32" s="943"/>
      <c r="GQ32" s="943"/>
      <c r="GR32" s="943"/>
      <c r="GS32" s="943"/>
      <c r="GT32" s="943"/>
      <c r="GU32" s="943"/>
      <c r="GV32" s="943"/>
      <c r="GW32" s="943"/>
      <c r="GX32" s="943"/>
      <c r="GY32" s="943"/>
      <c r="GZ32" s="943"/>
      <c r="HA32" s="943"/>
      <c r="HB32" s="943"/>
      <c r="HC32" s="943"/>
      <c r="HD32" s="943"/>
      <c r="HE32" s="943"/>
      <c r="HF32" s="943"/>
      <c r="HG32" s="943"/>
      <c r="HH32" s="943"/>
      <c r="HI32" s="943"/>
      <c r="HJ32" s="943"/>
      <c r="HK32" s="943"/>
      <c r="HL32" s="943"/>
      <c r="HM32" s="943"/>
      <c r="HN32" s="943"/>
      <c r="HO32" s="943"/>
      <c r="HP32" s="943"/>
      <c r="HQ32" s="943"/>
      <c r="HR32" s="943"/>
      <c r="HS32" s="943"/>
      <c r="HT32" s="943"/>
      <c r="HU32" s="943"/>
      <c r="HV32" s="943"/>
      <c r="HW32" s="943"/>
      <c r="HX32" s="943"/>
      <c r="HY32" s="943"/>
      <c r="HZ32" s="943"/>
      <c r="IA32" s="943"/>
      <c r="IB32" s="943"/>
      <c r="IC32" s="943"/>
      <c r="ID32" s="943"/>
      <c r="IE32" s="943"/>
      <c r="IF32" s="943"/>
      <c r="IG32" s="943"/>
      <c r="IH32" s="943"/>
      <c r="II32" s="943"/>
      <c r="IJ32" s="943"/>
      <c r="IK32" s="943"/>
      <c r="IL32" s="943"/>
      <c r="IM32" s="943"/>
      <c r="IN32" s="943"/>
      <c r="IO32" s="943"/>
      <c r="IP32" s="943"/>
      <c r="IQ32" s="943"/>
      <c r="IR32" s="943"/>
      <c r="IS32" s="943"/>
    </row>
    <row r="33" spans="1:253" s="484" customFormat="1">
      <c r="A33" s="945"/>
      <c r="B33" s="484" t="s">
        <v>13</v>
      </c>
      <c r="D33" s="937" t="s">
        <v>15</v>
      </c>
      <c r="G33" s="668" t="s">
        <v>14</v>
      </c>
      <c r="H33" s="917"/>
      <c r="J33" s="942"/>
      <c r="K33" s="937"/>
      <c r="L33" s="917"/>
      <c r="M33" s="917"/>
      <c r="N33" s="917"/>
      <c r="O33" s="917"/>
      <c r="P33" s="917"/>
      <c r="Q33" s="917"/>
      <c r="R33" s="917"/>
      <c r="S33" s="917"/>
      <c r="T33" s="917"/>
      <c r="U33" s="917"/>
      <c r="V33" s="917"/>
      <c r="W33" s="917"/>
      <c r="X33" s="917"/>
      <c r="Y33" s="917"/>
      <c r="Z33" s="917"/>
      <c r="AA33" s="917"/>
      <c r="AB33" s="917"/>
      <c r="AC33" s="917"/>
      <c r="AD33" s="917"/>
      <c r="AE33" s="917"/>
      <c r="AF33" s="917"/>
      <c r="AG33" s="917"/>
      <c r="AH33" s="917"/>
      <c r="AI33" s="917"/>
      <c r="AJ33" s="917"/>
      <c r="AK33" s="917"/>
      <c r="AL33" s="917"/>
      <c r="AM33" s="917"/>
      <c r="AN33" s="917"/>
      <c r="AO33" s="917"/>
      <c r="AP33" s="917"/>
      <c r="AQ33" s="917"/>
      <c r="AR33" s="917"/>
      <c r="AS33" s="917"/>
      <c r="AT33" s="917"/>
      <c r="AU33" s="917"/>
      <c r="AV33" s="917"/>
      <c r="AW33" s="917"/>
      <c r="AX33" s="917"/>
      <c r="AY33" s="917"/>
      <c r="AZ33" s="917"/>
      <c r="BA33" s="917"/>
      <c r="BB33" s="917"/>
      <c r="BC33" s="917"/>
      <c r="BD33" s="917"/>
      <c r="BE33" s="917"/>
      <c r="BF33" s="917"/>
      <c r="BG33" s="917"/>
      <c r="BH33" s="917"/>
      <c r="BI33" s="917"/>
      <c r="BJ33" s="917"/>
      <c r="BK33" s="917"/>
      <c r="BL33" s="917"/>
      <c r="BM33" s="917"/>
      <c r="BN33" s="917"/>
      <c r="BO33" s="917"/>
      <c r="BP33" s="917"/>
      <c r="BQ33" s="917"/>
      <c r="BR33" s="917"/>
      <c r="BS33" s="917"/>
      <c r="BT33" s="917"/>
      <c r="BU33" s="917"/>
      <c r="BV33" s="917"/>
      <c r="BW33" s="917"/>
      <c r="BX33" s="917"/>
      <c r="BY33" s="917"/>
      <c r="BZ33" s="917"/>
      <c r="CA33" s="917"/>
      <c r="CB33" s="917"/>
      <c r="CC33" s="917"/>
      <c r="CD33" s="917"/>
      <c r="CE33" s="917"/>
      <c r="CF33" s="917"/>
      <c r="CG33" s="917"/>
      <c r="CH33" s="917"/>
      <c r="CI33" s="917"/>
      <c r="CJ33" s="917"/>
      <c r="CK33" s="917"/>
      <c r="CL33" s="917"/>
      <c r="CM33" s="917"/>
      <c r="CN33" s="917"/>
      <c r="CO33" s="917"/>
      <c r="CP33" s="917"/>
      <c r="CQ33" s="917"/>
      <c r="CR33" s="917"/>
      <c r="CS33" s="917"/>
      <c r="CT33" s="917"/>
      <c r="CU33" s="917"/>
      <c r="CV33" s="917"/>
      <c r="CW33" s="917"/>
      <c r="CX33" s="917"/>
      <c r="CY33" s="917"/>
      <c r="CZ33" s="917"/>
      <c r="DA33" s="917"/>
      <c r="DB33" s="917"/>
      <c r="DC33" s="917"/>
      <c r="DD33" s="917"/>
      <c r="DE33" s="917"/>
      <c r="DF33" s="917"/>
      <c r="DG33" s="917"/>
      <c r="DH33" s="917"/>
      <c r="DI33" s="917"/>
      <c r="DJ33" s="917"/>
      <c r="DK33" s="917"/>
      <c r="DL33" s="917"/>
      <c r="DM33" s="917"/>
      <c r="DN33" s="917"/>
      <c r="DO33" s="917"/>
      <c r="DP33" s="917"/>
      <c r="DQ33" s="917"/>
      <c r="DR33" s="917"/>
      <c r="DS33" s="917"/>
      <c r="DT33" s="917"/>
      <c r="DU33" s="917"/>
      <c r="DV33" s="917"/>
      <c r="DW33" s="917"/>
      <c r="DX33" s="917"/>
      <c r="DY33" s="917"/>
      <c r="DZ33" s="917"/>
      <c r="EA33" s="917"/>
      <c r="EB33" s="917"/>
      <c r="EC33" s="917"/>
      <c r="ED33" s="917"/>
      <c r="EE33" s="917"/>
      <c r="EF33" s="917"/>
      <c r="EG33" s="917"/>
      <c r="EH33" s="917"/>
      <c r="EI33" s="917"/>
      <c r="EJ33" s="917"/>
      <c r="EK33" s="917"/>
      <c r="EL33" s="917"/>
      <c r="EM33" s="917"/>
      <c r="EN33" s="917"/>
      <c r="EO33" s="917"/>
      <c r="EP33" s="917"/>
      <c r="EQ33" s="917"/>
      <c r="ER33" s="917"/>
      <c r="ES33" s="917"/>
      <c r="ET33" s="917"/>
      <c r="EU33" s="917"/>
      <c r="EV33" s="917"/>
      <c r="EW33" s="917"/>
      <c r="EX33" s="917"/>
      <c r="EY33" s="917"/>
      <c r="EZ33" s="917"/>
      <c r="FA33" s="917"/>
      <c r="FB33" s="917"/>
      <c r="FC33" s="917"/>
      <c r="FD33" s="917"/>
      <c r="FE33" s="917"/>
      <c r="FF33" s="917"/>
      <c r="FG33" s="917"/>
      <c r="FH33" s="917"/>
      <c r="FI33" s="917"/>
      <c r="FJ33" s="917"/>
      <c r="FK33" s="917"/>
      <c r="FL33" s="917"/>
      <c r="FM33" s="917"/>
      <c r="FN33" s="917"/>
      <c r="FO33" s="917"/>
      <c r="FP33" s="917"/>
      <c r="FQ33" s="917"/>
      <c r="FR33" s="917"/>
      <c r="FS33" s="917"/>
      <c r="FT33" s="917"/>
      <c r="FU33" s="917"/>
      <c r="FV33" s="917"/>
      <c r="FW33" s="917"/>
      <c r="FX33" s="917"/>
      <c r="FY33" s="917"/>
      <c r="FZ33" s="917"/>
      <c r="GA33" s="917"/>
      <c r="GB33" s="917"/>
      <c r="GC33" s="917"/>
      <c r="GD33" s="917"/>
      <c r="GE33" s="917"/>
      <c r="GF33" s="917"/>
      <c r="GG33" s="917"/>
      <c r="GH33" s="917"/>
      <c r="GI33" s="917"/>
      <c r="GJ33" s="917"/>
      <c r="GK33" s="917"/>
      <c r="GL33" s="917"/>
      <c r="GM33" s="917"/>
      <c r="GN33" s="917"/>
      <c r="GO33" s="917"/>
      <c r="GP33" s="917"/>
      <c r="GQ33" s="917"/>
      <c r="GR33" s="917"/>
      <c r="GS33" s="917"/>
      <c r="GT33" s="917"/>
      <c r="GU33" s="917"/>
      <c r="GV33" s="917"/>
      <c r="GW33" s="917"/>
      <c r="GX33" s="917"/>
      <c r="GY33" s="917"/>
      <c r="GZ33" s="917"/>
      <c r="HA33" s="917"/>
      <c r="HB33" s="917"/>
      <c r="HC33" s="917"/>
      <c r="HD33" s="917"/>
      <c r="HE33" s="917"/>
      <c r="HF33" s="917"/>
      <c r="HG33" s="917"/>
      <c r="HH33" s="917"/>
      <c r="HI33" s="917"/>
      <c r="HJ33" s="917"/>
      <c r="HK33" s="917"/>
      <c r="HL33" s="917"/>
      <c r="HM33" s="917"/>
      <c r="HN33" s="917"/>
      <c r="HO33" s="917"/>
      <c r="HP33" s="917"/>
      <c r="HQ33" s="917"/>
      <c r="HR33" s="917"/>
      <c r="HS33" s="917"/>
      <c r="HT33" s="917"/>
      <c r="HU33" s="917"/>
      <c r="HV33" s="917"/>
      <c r="HW33" s="917"/>
      <c r="HX33" s="917"/>
      <c r="HY33" s="917"/>
      <c r="HZ33" s="917"/>
      <c r="IA33" s="917"/>
      <c r="IB33" s="917"/>
      <c r="IC33" s="917"/>
      <c r="ID33" s="917"/>
      <c r="IE33" s="917"/>
      <c r="IF33" s="917"/>
      <c r="IG33" s="917"/>
      <c r="IH33" s="917"/>
      <c r="II33" s="917"/>
      <c r="IJ33" s="917"/>
      <c r="IK33" s="917"/>
      <c r="IL33" s="917"/>
      <c r="IM33" s="917"/>
      <c r="IN33" s="917"/>
      <c r="IO33" s="917"/>
      <c r="IP33" s="917"/>
      <c r="IQ33" s="917"/>
      <c r="IR33" s="917"/>
      <c r="IS33" s="917"/>
    </row>
    <row r="34" spans="1:253" s="825" customFormat="1">
      <c r="A34" s="1250"/>
      <c r="B34" s="751" t="s">
        <v>943</v>
      </c>
      <c r="D34" s="717" t="s">
        <v>948</v>
      </c>
      <c r="F34" s="1253"/>
      <c r="G34" s="1254" t="s">
        <v>946</v>
      </c>
      <c r="H34" s="1250"/>
      <c r="J34" s="1250"/>
    </row>
    <row r="35" spans="1:253" s="825" customFormat="1">
      <c r="A35" s="1247"/>
      <c r="B35" s="1250"/>
      <c r="D35" s="666" t="s">
        <v>947</v>
      </c>
      <c r="F35" s="1253"/>
      <c r="G35" s="883" t="s">
        <v>945</v>
      </c>
      <c r="H35" s="569"/>
      <c r="J35" s="1254"/>
    </row>
    <row r="36" spans="1:253">
      <c r="B36" s="571"/>
      <c r="C36" s="511"/>
      <c r="D36" s="516"/>
      <c r="H36" s="576"/>
    </row>
    <row r="37" spans="1:253">
      <c r="B37" s="571"/>
      <c r="C37" s="585"/>
      <c r="D37" s="585"/>
      <c r="E37" s="719"/>
      <c r="F37" s="719"/>
      <c r="H37" s="720"/>
    </row>
    <row r="38" spans="1:253">
      <c r="B38" s="571"/>
      <c r="C38" s="585"/>
      <c r="D38" s="585"/>
      <c r="E38" s="719"/>
      <c r="F38" s="719"/>
      <c r="H38" s="720"/>
    </row>
    <row r="39" spans="1:253" s="564" customFormat="1">
      <c r="B39" s="571"/>
      <c r="C39" s="585"/>
      <c r="D39" s="585"/>
      <c r="E39" s="719"/>
      <c r="F39" s="719"/>
      <c r="G39" s="585"/>
      <c r="H39" s="720"/>
      <c r="I39" s="547"/>
      <c r="J39" s="547"/>
      <c r="K39" s="547"/>
      <c r="L39" s="547"/>
      <c r="M39" s="547"/>
      <c r="N39" s="547"/>
      <c r="O39" s="547"/>
      <c r="P39" s="547"/>
      <c r="Q39" s="547"/>
      <c r="R39" s="547"/>
      <c r="S39" s="547"/>
      <c r="T39" s="547"/>
      <c r="U39" s="547"/>
      <c r="V39" s="547"/>
      <c r="W39" s="547"/>
      <c r="X39" s="547"/>
      <c r="Y39" s="547"/>
      <c r="Z39" s="547"/>
      <c r="AA39" s="547"/>
      <c r="AB39" s="547"/>
      <c r="AC39" s="547"/>
      <c r="AD39" s="547"/>
      <c r="AE39" s="547"/>
      <c r="AF39" s="547"/>
      <c r="AG39" s="547"/>
      <c r="AH39" s="547"/>
      <c r="AI39" s="547"/>
      <c r="AJ39" s="547"/>
      <c r="AK39" s="547"/>
      <c r="AL39" s="547"/>
      <c r="AM39" s="547"/>
      <c r="AN39" s="547"/>
      <c r="AO39" s="547"/>
      <c r="AP39" s="547"/>
      <c r="AQ39" s="547"/>
      <c r="AR39" s="547"/>
      <c r="AS39" s="547"/>
      <c r="AT39" s="547"/>
      <c r="AU39" s="547"/>
      <c r="AV39" s="547"/>
      <c r="AW39" s="547"/>
      <c r="AX39" s="547"/>
      <c r="AY39" s="547"/>
      <c r="AZ39" s="547"/>
      <c r="BA39" s="547"/>
      <c r="BB39" s="547"/>
      <c r="BC39" s="547"/>
      <c r="BD39" s="547"/>
      <c r="BE39" s="547"/>
      <c r="BF39" s="547"/>
      <c r="BG39" s="547"/>
      <c r="BH39" s="547"/>
      <c r="BI39" s="547"/>
      <c r="BJ39" s="547"/>
      <c r="BK39" s="547"/>
      <c r="BL39" s="547"/>
      <c r="BM39" s="547"/>
      <c r="BN39" s="547"/>
      <c r="BO39" s="547"/>
      <c r="BP39" s="547"/>
      <c r="BQ39" s="547"/>
      <c r="BR39" s="547"/>
      <c r="BS39" s="547"/>
      <c r="BT39" s="547"/>
      <c r="BU39" s="547"/>
      <c r="BV39" s="547"/>
      <c r="BW39" s="547"/>
      <c r="BX39" s="547"/>
      <c r="BY39" s="547"/>
      <c r="BZ39" s="547"/>
      <c r="CA39" s="547"/>
      <c r="CB39" s="547"/>
      <c r="CC39" s="547"/>
      <c r="CD39" s="547"/>
      <c r="CE39" s="547"/>
      <c r="CF39" s="547"/>
      <c r="CG39" s="547"/>
      <c r="CH39" s="547"/>
      <c r="CI39" s="547"/>
      <c r="CJ39" s="547"/>
      <c r="CK39" s="547"/>
      <c r="CL39" s="547"/>
      <c r="CM39" s="547"/>
      <c r="CN39" s="547"/>
      <c r="CO39" s="547"/>
      <c r="CP39" s="547"/>
      <c r="CQ39" s="547"/>
      <c r="CR39" s="547"/>
      <c r="CS39" s="547"/>
      <c r="CT39" s="547"/>
      <c r="CU39" s="547"/>
      <c r="CV39" s="547"/>
      <c r="CW39" s="547"/>
      <c r="CX39" s="547"/>
      <c r="CY39" s="547"/>
      <c r="CZ39" s="547"/>
      <c r="DA39" s="547"/>
      <c r="DB39" s="547"/>
      <c r="DC39" s="547"/>
      <c r="DD39" s="547"/>
      <c r="DE39" s="547"/>
      <c r="DF39" s="547"/>
      <c r="DG39" s="547"/>
      <c r="DH39" s="547"/>
      <c r="DI39" s="547"/>
      <c r="DJ39" s="547"/>
      <c r="DK39" s="547"/>
      <c r="DL39" s="547"/>
      <c r="DM39" s="547"/>
      <c r="DN39" s="547"/>
      <c r="DO39" s="547"/>
      <c r="DP39" s="547"/>
      <c r="DQ39" s="547"/>
      <c r="DR39" s="547"/>
      <c r="DS39" s="547"/>
      <c r="DT39" s="547"/>
      <c r="DU39" s="547"/>
      <c r="DV39" s="547"/>
      <c r="DW39" s="547"/>
      <c r="DX39" s="547"/>
      <c r="DY39" s="547"/>
      <c r="DZ39" s="547"/>
      <c r="EA39" s="547"/>
      <c r="EB39" s="547"/>
      <c r="EC39" s="547"/>
      <c r="ED39" s="547"/>
      <c r="EE39" s="547"/>
      <c r="EF39" s="547"/>
      <c r="EG39" s="547"/>
      <c r="EH39" s="547"/>
      <c r="EI39" s="547"/>
      <c r="EJ39" s="547"/>
      <c r="EK39" s="547"/>
      <c r="EL39" s="547"/>
      <c r="EM39" s="547"/>
      <c r="EN39" s="547"/>
      <c r="EO39" s="547"/>
      <c r="EP39" s="547"/>
      <c r="EQ39" s="547"/>
      <c r="ER39" s="547"/>
      <c r="ES39" s="547"/>
      <c r="ET39" s="547"/>
      <c r="EU39" s="547"/>
      <c r="EV39" s="547"/>
      <c r="EW39" s="547"/>
      <c r="EX39" s="547"/>
      <c r="EY39" s="547"/>
      <c r="EZ39" s="547"/>
      <c r="FA39" s="547"/>
      <c r="FB39" s="547"/>
      <c r="FC39" s="547"/>
      <c r="FD39" s="547"/>
      <c r="FE39" s="547"/>
      <c r="FF39" s="547"/>
      <c r="FG39" s="547"/>
      <c r="FH39" s="547"/>
      <c r="FI39" s="547"/>
      <c r="FJ39" s="547"/>
      <c r="FK39" s="547"/>
      <c r="FL39" s="547"/>
      <c r="FM39" s="547"/>
      <c r="FN39" s="547"/>
      <c r="FO39" s="547"/>
      <c r="FP39" s="547"/>
      <c r="FQ39" s="547"/>
      <c r="FR39" s="547"/>
      <c r="FS39" s="547"/>
      <c r="FT39" s="547"/>
      <c r="FU39" s="547"/>
      <c r="FV39" s="547"/>
      <c r="FW39" s="547"/>
      <c r="FX39" s="547"/>
      <c r="FY39" s="547"/>
      <c r="FZ39" s="547"/>
      <c r="GA39" s="547"/>
      <c r="GB39" s="547"/>
      <c r="GC39" s="547"/>
      <c r="GD39" s="547"/>
      <c r="GE39" s="547"/>
      <c r="GF39" s="547"/>
      <c r="GG39" s="547"/>
      <c r="GH39" s="547"/>
      <c r="GI39" s="547"/>
      <c r="GJ39" s="547"/>
      <c r="GK39" s="547"/>
      <c r="GL39" s="547"/>
      <c r="GM39" s="547"/>
      <c r="GN39" s="547"/>
      <c r="GO39" s="547"/>
      <c r="GP39" s="547"/>
      <c r="GQ39" s="547"/>
      <c r="GR39" s="547"/>
      <c r="GS39" s="547"/>
      <c r="GT39" s="547"/>
      <c r="GU39" s="547"/>
      <c r="GV39" s="547"/>
      <c r="GW39" s="547"/>
      <c r="GX39" s="547"/>
      <c r="GY39" s="547"/>
      <c r="GZ39" s="547"/>
      <c r="HA39" s="547"/>
      <c r="HB39" s="547"/>
      <c r="HC39" s="547"/>
      <c r="HD39" s="547"/>
      <c r="HE39" s="547"/>
      <c r="HF39" s="547"/>
      <c r="HG39" s="547"/>
      <c r="HH39" s="547"/>
      <c r="HI39" s="547"/>
      <c r="HJ39" s="547"/>
      <c r="HK39" s="547"/>
      <c r="HL39" s="547"/>
      <c r="HM39" s="547"/>
      <c r="HN39" s="547"/>
      <c r="HO39" s="547"/>
      <c r="HP39" s="547"/>
      <c r="HQ39" s="547"/>
      <c r="HR39" s="547"/>
      <c r="HS39" s="547"/>
      <c r="HT39" s="547"/>
      <c r="HU39" s="547"/>
      <c r="HV39" s="547"/>
      <c r="HW39" s="547"/>
      <c r="HX39" s="547"/>
      <c r="HY39" s="547"/>
      <c r="HZ39" s="547"/>
    </row>
    <row r="40" spans="1:253" s="564" customFormat="1">
      <c r="B40" s="571"/>
      <c r="C40" s="585"/>
      <c r="D40" s="585"/>
      <c r="E40" s="719"/>
      <c r="F40" s="719"/>
      <c r="G40" s="585"/>
      <c r="H40" s="721"/>
      <c r="I40" s="547"/>
      <c r="J40" s="547"/>
      <c r="K40" s="547"/>
      <c r="L40" s="547"/>
      <c r="M40" s="547"/>
      <c r="N40" s="547"/>
      <c r="O40" s="547"/>
      <c r="P40" s="547"/>
      <c r="Q40" s="547"/>
      <c r="R40" s="547"/>
      <c r="S40" s="547"/>
      <c r="T40" s="547"/>
      <c r="U40" s="547"/>
      <c r="V40" s="547"/>
      <c r="W40" s="547"/>
      <c r="X40" s="547"/>
      <c r="Y40" s="547"/>
      <c r="Z40" s="547"/>
      <c r="AA40" s="547"/>
      <c r="AB40" s="547"/>
      <c r="AC40" s="547"/>
      <c r="AD40" s="547"/>
      <c r="AE40" s="547"/>
      <c r="AF40" s="547"/>
      <c r="AG40" s="547"/>
      <c r="AH40" s="547"/>
      <c r="AI40" s="547"/>
      <c r="AJ40" s="547"/>
      <c r="AK40" s="547"/>
      <c r="AL40" s="547"/>
      <c r="AM40" s="547"/>
      <c r="AN40" s="547"/>
      <c r="AO40" s="547"/>
      <c r="AP40" s="547"/>
      <c r="AQ40" s="547"/>
      <c r="AR40" s="547"/>
      <c r="AS40" s="547"/>
      <c r="AT40" s="547"/>
      <c r="AU40" s="547"/>
      <c r="AV40" s="547"/>
      <c r="AW40" s="547"/>
      <c r="AX40" s="547"/>
      <c r="AY40" s="547"/>
      <c r="AZ40" s="547"/>
      <c r="BA40" s="547"/>
      <c r="BB40" s="547"/>
      <c r="BC40" s="547"/>
      <c r="BD40" s="547"/>
      <c r="BE40" s="547"/>
      <c r="BF40" s="547"/>
      <c r="BG40" s="547"/>
      <c r="BH40" s="547"/>
      <c r="BI40" s="547"/>
      <c r="BJ40" s="547"/>
      <c r="BK40" s="547"/>
      <c r="BL40" s="547"/>
      <c r="BM40" s="547"/>
      <c r="BN40" s="547"/>
      <c r="BO40" s="547"/>
      <c r="BP40" s="547"/>
      <c r="BQ40" s="547"/>
      <c r="BR40" s="547"/>
      <c r="BS40" s="547"/>
      <c r="BT40" s="547"/>
      <c r="BU40" s="547"/>
      <c r="BV40" s="547"/>
      <c r="BW40" s="547"/>
      <c r="BX40" s="547"/>
      <c r="BY40" s="547"/>
      <c r="BZ40" s="547"/>
      <c r="CA40" s="547"/>
      <c r="CB40" s="547"/>
      <c r="CC40" s="547"/>
      <c r="CD40" s="547"/>
      <c r="CE40" s="547"/>
      <c r="CF40" s="547"/>
      <c r="CG40" s="547"/>
      <c r="CH40" s="547"/>
      <c r="CI40" s="547"/>
      <c r="CJ40" s="547"/>
      <c r="CK40" s="547"/>
      <c r="CL40" s="547"/>
      <c r="CM40" s="547"/>
      <c r="CN40" s="547"/>
      <c r="CO40" s="547"/>
      <c r="CP40" s="547"/>
      <c r="CQ40" s="547"/>
      <c r="CR40" s="547"/>
      <c r="CS40" s="547"/>
      <c r="CT40" s="547"/>
      <c r="CU40" s="547"/>
      <c r="CV40" s="547"/>
      <c r="CW40" s="547"/>
      <c r="CX40" s="547"/>
      <c r="CY40" s="547"/>
      <c r="CZ40" s="547"/>
      <c r="DA40" s="547"/>
      <c r="DB40" s="547"/>
      <c r="DC40" s="547"/>
      <c r="DD40" s="547"/>
      <c r="DE40" s="547"/>
      <c r="DF40" s="547"/>
      <c r="DG40" s="547"/>
      <c r="DH40" s="547"/>
      <c r="DI40" s="547"/>
      <c r="DJ40" s="547"/>
      <c r="DK40" s="547"/>
      <c r="DL40" s="547"/>
      <c r="DM40" s="547"/>
      <c r="DN40" s="547"/>
      <c r="DO40" s="547"/>
      <c r="DP40" s="547"/>
      <c r="DQ40" s="547"/>
      <c r="DR40" s="547"/>
      <c r="DS40" s="547"/>
      <c r="DT40" s="547"/>
      <c r="DU40" s="547"/>
      <c r="DV40" s="547"/>
      <c r="DW40" s="547"/>
      <c r="DX40" s="547"/>
      <c r="DY40" s="547"/>
      <c r="DZ40" s="547"/>
      <c r="EA40" s="547"/>
      <c r="EB40" s="547"/>
      <c r="EC40" s="547"/>
      <c r="ED40" s="547"/>
      <c r="EE40" s="547"/>
      <c r="EF40" s="547"/>
      <c r="EG40" s="547"/>
      <c r="EH40" s="547"/>
      <c r="EI40" s="547"/>
      <c r="EJ40" s="547"/>
      <c r="EK40" s="547"/>
      <c r="EL40" s="547"/>
      <c r="EM40" s="547"/>
      <c r="EN40" s="547"/>
      <c r="EO40" s="547"/>
      <c r="EP40" s="547"/>
      <c r="EQ40" s="547"/>
      <c r="ER40" s="547"/>
      <c r="ES40" s="547"/>
      <c r="ET40" s="547"/>
      <c r="EU40" s="547"/>
      <c r="EV40" s="547"/>
      <c r="EW40" s="547"/>
      <c r="EX40" s="547"/>
      <c r="EY40" s="547"/>
      <c r="EZ40" s="547"/>
      <c r="FA40" s="547"/>
      <c r="FB40" s="547"/>
      <c r="FC40" s="547"/>
      <c r="FD40" s="547"/>
      <c r="FE40" s="547"/>
      <c r="FF40" s="547"/>
      <c r="FG40" s="547"/>
      <c r="FH40" s="547"/>
      <c r="FI40" s="547"/>
      <c r="FJ40" s="547"/>
      <c r="FK40" s="547"/>
      <c r="FL40" s="547"/>
      <c r="FM40" s="547"/>
      <c r="FN40" s="547"/>
      <c r="FO40" s="547"/>
      <c r="FP40" s="547"/>
      <c r="FQ40" s="547"/>
      <c r="FR40" s="547"/>
      <c r="FS40" s="547"/>
      <c r="FT40" s="547"/>
      <c r="FU40" s="547"/>
      <c r="FV40" s="547"/>
      <c r="FW40" s="547"/>
      <c r="FX40" s="547"/>
      <c r="FY40" s="547"/>
      <c r="FZ40" s="547"/>
      <c r="GA40" s="547"/>
      <c r="GB40" s="547"/>
      <c r="GC40" s="547"/>
      <c r="GD40" s="547"/>
      <c r="GE40" s="547"/>
      <c r="GF40" s="547"/>
      <c r="GG40" s="547"/>
      <c r="GH40" s="547"/>
      <c r="GI40" s="547"/>
      <c r="GJ40" s="547"/>
      <c r="GK40" s="547"/>
      <c r="GL40" s="547"/>
      <c r="GM40" s="547"/>
      <c r="GN40" s="547"/>
      <c r="GO40" s="547"/>
      <c r="GP40" s="547"/>
      <c r="GQ40" s="547"/>
      <c r="GR40" s="547"/>
      <c r="GS40" s="547"/>
      <c r="GT40" s="547"/>
      <c r="GU40" s="547"/>
      <c r="GV40" s="547"/>
      <c r="GW40" s="547"/>
      <c r="GX40" s="547"/>
      <c r="GY40" s="547"/>
      <c r="GZ40" s="547"/>
      <c r="HA40" s="547"/>
      <c r="HB40" s="547"/>
      <c r="HC40" s="547"/>
      <c r="HD40" s="547"/>
      <c r="HE40" s="547"/>
      <c r="HF40" s="547"/>
      <c r="HG40" s="547"/>
      <c r="HH40" s="547"/>
      <c r="HI40" s="547"/>
      <c r="HJ40" s="547"/>
      <c r="HK40" s="547"/>
      <c r="HL40" s="547"/>
      <c r="HM40" s="547"/>
      <c r="HN40" s="547"/>
      <c r="HO40" s="547"/>
      <c r="HP40" s="547"/>
      <c r="HQ40" s="547"/>
      <c r="HR40" s="547"/>
      <c r="HS40" s="547"/>
      <c r="HT40" s="547"/>
      <c r="HU40" s="547"/>
      <c r="HV40" s="547"/>
      <c r="HW40" s="547"/>
      <c r="HX40" s="547"/>
      <c r="HY40" s="547"/>
      <c r="HZ40" s="547"/>
    </row>
    <row r="41" spans="1:253" s="564" customFormat="1">
      <c r="B41" s="571"/>
      <c r="C41" s="585"/>
      <c r="D41" s="585"/>
      <c r="E41" s="719"/>
      <c r="F41" s="719"/>
      <c r="G41" s="585"/>
      <c r="H41" s="722"/>
      <c r="I41" s="547"/>
      <c r="J41" s="547"/>
      <c r="K41" s="547"/>
      <c r="L41" s="547"/>
      <c r="M41" s="547"/>
      <c r="N41" s="547"/>
      <c r="O41" s="547"/>
      <c r="P41" s="547"/>
      <c r="Q41" s="547"/>
      <c r="R41" s="547"/>
      <c r="S41" s="547"/>
      <c r="T41" s="547"/>
      <c r="U41" s="547"/>
      <c r="V41" s="547"/>
      <c r="W41" s="547"/>
      <c r="X41" s="547"/>
      <c r="Y41" s="547"/>
      <c r="Z41" s="547"/>
      <c r="AA41" s="547"/>
      <c r="AB41" s="547"/>
      <c r="AC41" s="547"/>
      <c r="AD41" s="547"/>
      <c r="AE41" s="547"/>
      <c r="AF41" s="547"/>
      <c r="AG41" s="547"/>
      <c r="AH41" s="547"/>
      <c r="AI41" s="547"/>
      <c r="AJ41" s="547"/>
      <c r="AK41" s="547"/>
      <c r="AL41" s="547"/>
      <c r="AM41" s="547"/>
      <c r="AN41" s="547"/>
      <c r="AO41" s="547"/>
      <c r="AP41" s="547"/>
      <c r="AQ41" s="547"/>
      <c r="AR41" s="547"/>
      <c r="AS41" s="547"/>
      <c r="AT41" s="547"/>
      <c r="AU41" s="547"/>
      <c r="AV41" s="547"/>
      <c r="AW41" s="547"/>
      <c r="AX41" s="547"/>
      <c r="AY41" s="547"/>
      <c r="AZ41" s="547"/>
      <c r="BA41" s="547"/>
      <c r="BB41" s="547"/>
      <c r="BC41" s="547"/>
      <c r="BD41" s="547"/>
      <c r="BE41" s="547"/>
      <c r="BF41" s="547"/>
      <c r="BG41" s="547"/>
      <c r="BH41" s="547"/>
      <c r="BI41" s="547"/>
      <c r="BJ41" s="547"/>
      <c r="BK41" s="547"/>
      <c r="BL41" s="547"/>
      <c r="BM41" s="547"/>
      <c r="BN41" s="547"/>
      <c r="BO41" s="547"/>
      <c r="BP41" s="547"/>
      <c r="BQ41" s="547"/>
      <c r="BR41" s="547"/>
      <c r="BS41" s="547"/>
      <c r="BT41" s="547"/>
      <c r="BU41" s="547"/>
      <c r="BV41" s="547"/>
      <c r="BW41" s="547"/>
      <c r="BX41" s="547"/>
      <c r="BY41" s="547"/>
      <c r="BZ41" s="547"/>
      <c r="CA41" s="547"/>
      <c r="CB41" s="547"/>
      <c r="CC41" s="547"/>
      <c r="CD41" s="547"/>
      <c r="CE41" s="547"/>
      <c r="CF41" s="547"/>
      <c r="CG41" s="547"/>
      <c r="CH41" s="547"/>
      <c r="CI41" s="547"/>
      <c r="CJ41" s="547"/>
      <c r="CK41" s="547"/>
      <c r="CL41" s="547"/>
      <c r="CM41" s="547"/>
      <c r="CN41" s="547"/>
      <c r="CO41" s="547"/>
      <c r="CP41" s="547"/>
      <c r="CQ41" s="547"/>
      <c r="CR41" s="547"/>
      <c r="CS41" s="547"/>
      <c r="CT41" s="547"/>
      <c r="CU41" s="547"/>
      <c r="CV41" s="547"/>
      <c r="CW41" s="547"/>
      <c r="CX41" s="547"/>
      <c r="CY41" s="547"/>
      <c r="CZ41" s="547"/>
      <c r="DA41" s="547"/>
      <c r="DB41" s="547"/>
      <c r="DC41" s="547"/>
      <c r="DD41" s="547"/>
      <c r="DE41" s="547"/>
      <c r="DF41" s="547"/>
      <c r="DG41" s="547"/>
      <c r="DH41" s="547"/>
      <c r="DI41" s="547"/>
      <c r="DJ41" s="547"/>
      <c r="DK41" s="547"/>
      <c r="DL41" s="547"/>
      <c r="DM41" s="547"/>
      <c r="DN41" s="547"/>
      <c r="DO41" s="547"/>
      <c r="DP41" s="547"/>
      <c r="DQ41" s="547"/>
      <c r="DR41" s="547"/>
      <c r="DS41" s="547"/>
      <c r="DT41" s="547"/>
      <c r="DU41" s="547"/>
      <c r="DV41" s="547"/>
      <c r="DW41" s="547"/>
      <c r="DX41" s="547"/>
      <c r="DY41" s="547"/>
      <c r="DZ41" s="547"/>
      <c r="EA41" s="547"/>
      <c r="EB41" s="547"/>
      <c r="EC41" s="547"/>
      <c r="ED41" s="547"/>
      <c r="EE41" s="547"/>
      <c r="EF41" s="547"/>
      <c r="EG41" s="547"/>
      <c r="EH41" s="547"/>
      <c r="EI41" s="547"/>
      <c r="EJ41" s="547"/>
      <c r="EK41" s="547"/>
      <c r="EL41" s="547"/>
      <c r="EM41" s="547"/>
      <c r="EN41" s="547"/>
      <c r="EO41" s="547"/>
      <c r="EP41" s="547"/>
      <c r="EQ41" s="547"/>
      <c r="ER41" s="547"/>
      <c r="ES41" s="547"/>
      <c r="ET41" s="547"/>
      <c r="EU41" s="547"/>
      <c r="EV41" s="547"/>
      <c r="EW41" s="547"/>
      <c r="EX41" s="547"/>
      <c r="EY41" s="547"/>
      <c r="EZ41" s="547"/>
      <c r="FA41" s="547"/>
      <c r="FB41" s="547"/>
      <c r="FC41" s="547"/>
      <c r="FD41" s="547"/>
      <c r="FE41" s="547"/>
      <c r="FF41" s="547"/>
      <c r="FG41" s="547"/>
      <c r="FH41" s="547"/>
      <c r="FI41" s="547"/>
      <c r="FJ41" s="547"/>
      <c r="FK41" s="547"/>
      <c r="FL41" s="547"/>
      <c r="FM41" s="547"/>
      <c r="FN41" s="547"/>
      <c r="FO41" s="547"/>
      <c r="FP41" s="547"/>
      <c r="FQ41" s="547"/>
      <c r="FR41" s="547"/>
      <c r="FS41" s="547"/>
      <c r="FT41" s="547"/>
      <c r="FU41" s="547"/>
      <c r="FV41" s="547"/>
      <c r="FW41" s="547"/>
      <c r="FX41" s="547"/>
      <c r="FY41" s="547"/>
      <c r="FZ41" s="547"/>
      <c r="GA41" s="547"/>
      <c r="GB41" s="547"/>
      <c r="GC41" s="547"/>
      <c r="GD41" s="547"/>
      <c r="GE41" s="547"/>
      <c r="GF41" s="547"/>
      <c r="GG41" s="547"/>
      <c r="GH41" s="547"/>
      <c r="GI41" s="547"/>
      <c r="GJ41" s="547"/>
      <c r="GK41" s="547"/>
      <c r="GL41" s="547"/>
      <c r="GM41" s="547"/>
      <c r="GN41" s="547"/>
      <c r="GO41" s="547"/>
      <c r="GP41" s="547"/>
      <c r="GQ41" s="547"/>
      <c r="GR41" s="547"/>
      <c r="GS41" s="547"/>
      <c r="GT41" s="547"/>
      <c r="GU41" s="547"/>
      <c r="GV41" s="547"/>
      <c r="GW41" s="547"/>
      <c r="GX41" s="547"/>
      <c r="GY41" s="547"/>
      <c r="GZ41" s="547"/>
      <c r="HA41" s="547"/>
      <c r="HB41" s="547"/>
      <c r="HC41" s="547"/>
      <c r="HD41" s="547"/>
      <c r="HE41" s="547"/>
      <c r="HF41" s="547"/>
      <c r="HG41" s="547"/>
      <c r="HH41" s="547"/>
      <c r="HI41" s="547"/>
      <c r="HJ41" s="547"/>
      <c r="HK41" s="547"/>
      <c r="HL41" s="547"/>
      <c r="HM41" s="547"/>
      <c r="HN41" s="547"/>
      <c r="HO41" s="547"/>
      <c r="HP41" s="547"/>
      <c r="HQ41" s="547"/>
      <c r="HR41" s="547"/>
      <c r="HS41" s="547"/>
      <c r="HT41" s="547"/>
      <c r="HU41" s="547"/>
      <c r="HV41" s="547"/>
      <c r="HW41" s="547"/>
      <c r="HX41" s="547"/>
      <c r="HY41" s="547"/>
      <c r="HZ41" s="547"/>
    </row>
    <row r="42" spans="1:253" s="564" customFormat="1">
      <c r="B42" s="556"/>
      <c r="C42" s="588"/>
      <c r="D42" s="588"/>
      <c r="E42" s="584"/>
      <c r="F42" s="584"/>
      <c r="G42" s="585"/>
      <c r="H42" s="722"/>
      <c r="I42" s="547"/>
      <c r="J42" s="547"/>
      <c r="K42" s="547"/>
      <c r="L42" s="547"/>
      <c r="M42" s="547"/>
      <c r="N42" s="547"/>
      <c r="O42" s="547"/>
      <c r="P42" s="547"/>
      <c r="Q42" s="547"/>
      <c r="R42" s="547"/>
      <c r="S42" s="547"/>
      <c r="T42" s="547"/>
      <c r="U42" s="547"/>
      <c r="V42" s="547"/>
      <c r="W42" s="547"/>
      <c r="X42" s="547"/>
      <c r="Y42" s="547"/>
      <c r="Z42" s="547"/>
      <c r="AA42" s="547"/>
      <c r="AB42" s="547"/>
      <c r="AC42" s="547"/>
      <c r="AD42" s="547"/>
      <c r="AE42" s="547"/>
      <c r="AF42" s="547"/>
      <c r="AG42" s="547"/>
      <c r="AH42" s="547"/>
      <c r="AI42" s="547"/>
      <c r="AJ42" s="547"/>
      <c r="AK42" s="547"/>
      <c r="AL42" s="547"/>
      <c r="AM42" s="547"/>
      <c r="AN42" s="547"/>
      <c r="AO42" s="547"/>
      <c r="AP42" s="547"/>
      <c r="AQ42" s="547"/>
      <c r="AR42" s="547"/>
      <c r="AS42" s="547"/>
      <c r="AT42" s="547"/>
      <c r="AU42" s="547"/>
      <c r="AV42" s="547"/>
      <c r="AW42" s="547"/>
      <c r="AX42" s="547"/>
      <c r="AY42" s="547"/>
      <c r="AZ42" s="547"/>
      <c r="BA42" s="547"/>
      <c r="BB42" s="547"/>
      <c r="BC42" s="547"/>
      <c r="BD42" s="547"/>
      <c r="BE42" s="547"/>
      <c r="BF42" s="547"/>
      <c r="BG42" s="547"/>
      <c r="BH42" s="547"/>
      <c r="BI42" s="547"/>
      <c r="BJ42" s="547"/>
      <c r="BK42" s="547"/>
      <c r="BL42" s="547"/>
      <c r="BM42" s="547"/>
      <c r="BN42" s="547"/>
      <c r="BO42" s="547"/>
      <c r="BP42" s="547"/>
      <c r="BQ42" s="547"/>
      <c r="BR42" s="547"/>
      <c r="BS42" s="547"/>
      <c r="BT42" s="547"/>
      <c r="BU42" s="547"/>
      <c r="BV42" s="547"/>
      <c r="BW42" s="547"/>
      <c r="BX42" s="547"/>
      <c r="BY42" s="547"/>
      <c r="BZ42" s="547"/>
      <c r="CA42" s="547"/>
      <c r="CB42" s="547"/>
      <c r="CC42" s="547"/>
      <c r="CD42" s="547"/>
      <c r="CE42" s="547"/>
      <c r="CF42" s="547"/>
      <c r="CG42" s="547"/>
      <c r="CH42" s="547"/>
      <c r="CI42" s="547"/>
      <c r="CJ42" s="547"/>
      <c r="CK42" s="547"/>
      <c r="CL42" s="547"/>
      <c r="CM42" s="547"/>
      <c r="CN42" s="547"/>
      <c r="CO42" s="547"/>
      <c r="CP42" s="547"/>
      <c r="CQ42" s="547"/>
      <c r="CR42" s="547"/>
      <c r="CS42" s="547"/>
      <c r="CT42" s="547"/>
      <c r="CU42" s="547"/>
      <c r="CV42" s="547"/>
      <c r="CW42" s="547"/>
      <c r="CX42" s="547"/>
      <c r="CY42" s="547"/>
      <c r="CZ42" s="547"/>
      <c r="DA42" s="547"/>
      <c r="DB42" s="547"/>
      <c r="DC42" s="547"/>
      <c r="DD42" s="547"/>
      <c r="DE42" s="547"/>
      <c r="DF42" s="547"/>
      <c r="DG42" s="547"/>
      <c r="DH42" s="547"/>
      <c r="DI42" s="547"/>
      <c r="DJ42" s="547"/>
      <c r="DK42" s="547"/>
      <c r="DL42" s="547"/>
      <c r="DM42" s="547"/>
      <c r="DN42" s="547"/>
      <c r="DO42" s="547"/>
      <c r="DP42" s="547"/>
      <c r="DQ42" s="547"/>
      <c r="DR42" s="547"/>
      <c r="DS42" s="547"/>
      <c r="DT42" s="547"/>
      <c r="DU42" s="547"/>
      <c r="DV42" s="547"/>
      <c r="DW42" s="547"/>
      <c r="DX42" s="547"/>
      <c r="DY42" s="547"/>
      <c r="DZ42" s="547"/>
      <c r="EA42" s="547"/>
      <c r="EB42" s="547"/>
      <c r="EC42" s="547"/>
      <c r="ED42" s="547"/>
      <c r="EE42" s="547"/>
      <c r="EF42" s="547"/>
      <c r="EG42" s="547"/>
      <c r="EH42" s="547"/>
      <c r="EI42" s="547"/>
      <c r="EJ42" s="547"/>
      <c r="EK42" s="547"/>
      <c r="EL42" s="547"/>
      <c r="EM42" s="547"/>
      <c r="EN42" s="547"/>
      <c r="EO42" s="547"/>
      <c r="EP42" s="547"/>
      <c r="EQ42" s="547"/>
      <c r="ER42" s="547"/>
      <c r="ES42" s="547"/>
      <c r="ET42" s="547"/>
      <c r="EU42" s="547"/>
      <c r="EV42" s="547"/>
      <c r="EW42" s="547"/>
      <c r="EX42" s="547"/>
      <c r="EY42" s="547"/>
      <c r="EZ42" s="547"/>
      <c r="FA42" s="547"/>
      <c r="FB42" s="547"/>
      <c r="FC42" s="547"/>
      <c r="FD42" s="547"/>
      <c r="FE42" s="547"/>
      <c r="FF42" s="547"/>
      <c r="FG42" s="547"/>
      <c r="FH42" s="547"/>
      <c r="FI42" s="547"/>
      <c r="FJ42" s="547"/>
      <c r="FK42" s="547"/>
      <c r="FL42" s="547"/>
      <c r="FM42" s="547"/>
      <c r="FN42" s="547"/>
      <c r="FO42" s="547"/>
      <c r="FP42" s="547"/>
      <c r="FQ42" s="547"/>
      <c r="FR42" s="547"/>
      <c r="FS42" s="547"/>
      <c r="FT42" s="547"/>
      <c r="FU42" s="547"/>
      <c r="FV42" s="547"/>
      <c r="FW42" s="547"/>
      <c r="FX42" s="547"/>
      <c r="FY42" s="547"/>
      <c r="FZ42" s="547"/>
      <c r="GA42" s="547"/>
      <c r="GB42" s="547"/>
      <c r="GC42" s="547"/>
      <c r="GD42" s="547"/>
      <c r="GE42" s="547"/>
      <c r="GF42" s="547"/>
      <c r="GG42" s="547"/>
      <c r="GH42" s="547"/>
      <c r="GI42" s="547"/>
      <c r="GJ42" s="547"/>
      <c r="GK42" s="547"/>
      <c r="GL42" s="547"/>
      <c r="GM42" s="547"/>
      <c r="GN42" s="547"/>
      <c r="GO42" s="547"/>
      <c r="GP42" s="547"/>
      <c r="GQ42" s="547"/>
      <c r="GR42" s="547"/>
      <c r="GS42" s="547"/>
      <c r="GT42" s="547"/>
      <c r="GU42" s="547"/>
      <c r="GV42" s="547"/>
      <c r="GW42" s="547"/>
      <c r="GX42" s="547"/>
      <c r="GY42" s="547"/>
      <c r="GZ42" s="547"/>
      <c r="HA42" s="547"/>
      <c r="HB42" s="547"/>
      <c r="HC42" s="547"/>
      <c r="HD42" s="547"/>
      <c r="HE42" s="547"/>
      <c r="HF42" s="547"/>
      <c r="HG42" s="547"/>
      <c r="HH42" s="547"/>
      <c r="HI42" s="547"/>
      <c r="HJ42" s="547"/>
      <c r="HK42" s="547"/>
      <c r="HL42" s="547"/>
      <c r="HM42" s="547"/>
      <c r="HN42" s="547"/>
      <c r="HO42" s="547"/>
      <c r="HP42" s="547"/>
      <c r="HQ42" s="547"/>
      <c r="HR42" s="547"/>
      <c r="HS42" s="547"/>
      <c r="HT42" s="547"/>
      <c r="HU42" s="547"/>
      <c r="HV42" s="547"/>
      <c r="HW42" s="547"/>
      <c r="HX42" s="547"/>
      <c r="HY42" s="547"/>
      <c r="HZ42" s="547"/>
    </row>
    <row r="43" spans="1:253" s="564" customFormat="1">
      <c r="B43" s="565"/>
      <c r="C43" s="547"/>
      <c r="D43" s="547"/>
      <c r="E43" s="584"/>
      <c r="F43" s="584"/>
      <c r="G43" s="585"/>
      <c r="H43" s="722"/>
      <c r="I43" s="547"/>
      <c r="J43" s="547"/>
      <c r="K43" s="547"/>
      <c r="L43" s="547"/>
      <c r="M43" s="547"/>
      <c r="N43" s="547"/>
      <c r="O43" s="547"/>
      <c r="P43" s="547"/>
      <c r="Q43" s="547"/>
      <c r="R43" s="547"/>
      <c r="S43" s="547"/>
      <c r="T43" s="547"/>
      <c r="U43" s="547"/>
      <c r="V43" s="547"/>
      <c r="W43" s="547"/>
      <c r="X43" s="547"/>
      <c r="Y43" s="547"/>
      <c r="Z43" s="547"/>
      <c r="AA43" s="547"/>
      <c r="AB43" s="547"/>
      <c r="AC43" s="547"/>
      <c r="AD43" s="547"/>
      <c r="AE43" s="547"/>
      <c r="AF43" s="547"/>
      <c r="AG43" s="547"/>
      <c r="AH43" s="547"/>
      <c r="AI43" s="547"/>
      <c r="AJ43" s="547"/>
      <c r="AK43" s="547"/>
      <c r="AL43" s="547"/>
      <c r="AM43" s="547"/>
      <c r="AN43" s="547"/>
      <c r="AO43" s="547"/>
      <c r="AP43" s="547"/>
      <c r="AQ43" s="547"/>
      <c r="AR43" s="547"/>
      <c r="AS43" s="547"/>
      <c r="AT43" s="547"/>
      <c r="AU43" s="547"/>
      <c r="AV43" s="547"/>
      <c r="AW43" s="547"/>
      <c r="AX43" s="547"/>
      <c r="AY43" s="547"/>
      <c r="AZ43" s="547"/>
      <c r="BA43" s="547"/>
      <c r="BB43" s="547"/>
      <c r="BC43" s="547"/>
      <c r="BD43" s="547"/>
      <c r="BE43" s="547"/>
      <c r="BF43" s="547"/>
      <c r="BG43" s="547"/>
      <c r="BH43" s="547"/>
      <c r="BI43" s="547"/>
      <c r="BJ43" s="547"/>
      <c r="BK43" s="547"/>
      <c r="BL43" s="547"/>
      <c r="BM43" s="547"/>
      <c r="BN43" s="547"/>
      <c r="BO43" s="547"/>
      <c r="BP43" s="547"/>
      <c r="BQ43" s="547"/>
      <c r="BR43" s="547"/>
      <c r="BS43" s="547"/>
      <c r="BT43" s="547"/>
      <c r="BU43" s="547"/>
      <c r="BV43" s="547"/>
      <c r="BW43" s="547"/>
      <c r="BX43" s="547"/>
      <c r="BY43" s="547"/>
      <c r="BZ43" s="547"/>
      <c r="CA43" s="547"/>
      <c r="CB43" s="547"/>
      <c r="CC43" s="547"/>
      <c r="CD43" s="547"/>
      <c r="CE43" s="547"/>
      <c r="CF43" s="547"/>
      <c r="CG43" s="547"/>
      <c r="CH43" s="547"/>
      <c r="CI43" s="547"/>
      <c r="CJ43" s="547"/>
      <c r="CK43" s="547"/>
      <c r="CL43" s="547"/>
      <c r="CM43" s="547"/>
      <c r="CN43" s="547"/>
      <c r="CO43" s="547"/>
      <c r="CP43" s="547"/>
      <c r="CQ43" s="547"/>
      <c r="CR43" s="547"/>
      <c r="CS43" s="547"/>
      <c r="CT43" s="547"/>
      <c r="CU43" s="547"/>
      <c r="CV43" s="547"/>
      <c r="CW43" s="547"/>
      <c r="CX43" s="547"/>
      <c r="CY43" s="547"/>
      <c r="CZ43" s="547"/>
      <c r="DA43" s="547"/>
      <c r="DB43" s="547"/>
      <c r="DC43" s="547"/>
      <c r="DD43" s="547"/>
      <c r="DE43" s="547"/>
      <c r="DF43" s="547"/>
      <c r="DG43" s="547"/>
      <c r="DH43" s="547"/>
      <c r="DI43" s="547"/>
      <c r="DJ43" s="547"/>
      <c r="DK43" s="547"/>
      <c r="DL43" s="547"/>
      <c r="DM43" s="547"/>
      <c r="DN43" s="547"/>
      <c r="DO43" s="547"/>
      <c r="DP43" s="547"/>
      <c r="DQ43" s="547"/>
      <c r="DR43" s="547"/>
      <c r="DS43" s="547"/>
      <c r="DT43" s="547"/>
      <c r="DU43" s="547"/>
      <c r="DV43" s="547"/>
      <c r="DW43" s="547"/>
      <c r="DX43" s="547"/>
      <c r="DY43" s="547"/>
      <c r="DZ43" s="547"/>
      <c r="EA43" s="547"/>
      <c r="EB43" s="547"/>
      <c r="EC43" s="547"/>
      <c r="ED43" s="547"/>
      <c r="EE43" s="547"/>
      <c r="EF43" s="547"/>
      <c r="EG43" s="547"/>
      <c r="EH43" s="547"/>
      <c r="EI43" s="547"/>
      <c r="EJ43" s="547"/>
      <c r="EK43" s="547"/>
      <c r="EL43" s="547"/>
      <c r="EM43" s="547"/>
      <c r="EN43" s="547"/>
      <c r="EO43" s="547"/>
      <c r="EP43" s="547"/>
      <c r="EQ43" s="547"/>
      <c r="ER43" s="547"/>
      <c r="ES43" s="547"/>
      <c r="ET43" s="547"/>
      <c r="EU43" s="547"/>
      <c r="EV43" s="547"/>
      <c r="EW43" s="547"/>
      <c r="EX43" s="547"/>
      <c r="EY43" s="547"/>
      <c r="EZ43" s="547"/>
      <c r="FA43" s="547"/>
      <c r="FB43" s="547"/>
      <c r="FC43" s="547"/>
      <c r="FD43" s="547"/>
      <c r="FE43" s="547"/>
      <c r="FF43" s="547"/>
      <c r="FG43" s="547"/>
      <c r="FH43" s="547"/>
      <c r="FI43" s="547"/>
      <c r="FJ43" s="547"/>
      <c r="FK43" s="547"/>
      <c r="FL43" s="547"/>
      <c r="FM43" s="547"/>
      <c r="FN43" s="547"/>
      <c r="FO43" s="547"/>
      <c r="FP43" s="547"/>
      <c r="FQ43" s="547"/>
      <c r="FR43" s="547"/>
      <c r="FS43" s="547"/>
      <c r="FT43" s="547"/>
      <c r="FU43" s="547"/>
      <c r="FV43" s="547"/>
      <c r="FW43" s="547"/>
      <c r="FX43" s="547"/>
      <c r="FY43" s="547"/>
      <c r="FZ43" s="547"/>
      <c r="GA43" s="547"/>
      <c r="GB43" s="547"/>
      <c r="GC43" s="547"/>
      <c r="GD43" s="547"/>
      <c r="GE43" s="547"/>
      <c r="GF43" s="547"/>
      <c r="GG43" s="547"/>
      <c r="GH43" s="547"/>
      <c r="GI43" s="547"/>
      <c r="GJ43" s="547"/>
      <c r="GK43" s="547"/>
      <c r="GL43" s="547"/>
      <c r="GM43" s="547"/>
      <c r="GN43" s="547"/>
      <c r="GO43" s="547"/>
      <c r="GP43" s="547"/>
      <c r="GQ43" s="547"/>
      <c r="GR43" s="547"/>
      <c r="GS43" s="547"/>
      <c r="GT43" s="547"/>
      <c r="GU43" s="547"/>
      <c r="GV43" s="547"/>
      <c r="GW43" s="547"/>
      <c r="GX43" s="547"/>
      <c r="GY43" s="547"/>
      <c r="GZ43" s="547"/>
      <c r="HA43" s="547"/>
      <c r="HB43" s="547"/>
      <c r="HC43" s="547"/>
      <c r="HD43" s="547"/>
      <c r="HE43" s="547"/>
      <c r="HF43" s="547"/>
      <c r="HG43" s="547"/>
      <c r="HH43" s="547"/>
      <c r="HI43" s="547"/>
      <c r="HJ43" s="547"/>
      <c r="HK43" s="547"/>
      <c r="HL43" s="547"/>
      <c r="HM43" s="547"/>
      <c r="HN43" s="547"/>
      <c r="HO43" s="547"/>
      <c r="HP43" s="547"/>
      <c r="HQ43" s="547"/>
      <c r="HR43" s="547"/>
      <c r="HS43" s="547"/>
      <c r="HT43" s="547"/>
      <c r="HU43" s="547"/>
      <c r="HV43" s="547"/>
      <c r="HW43" s="547"/>
      <c r="HX43" s="547"/>
      <c r="HY43" s="547"/>
      <c r="HZ43" s="547"/>
    </row>
    <row r="44" spans="1:253" s="564" customFormat="1">
      <c r="B44" s="565"/>
      <c r="C44" s="547"/>
      <c r="D44" s="547"/>
      <c r="E44" s="584"/>
      <c r="F44" s="584"/>
      <c r="G44" s="585"/>
      <c r="H44" s="720"/>
      <c r="I44" s="547"/>
      <c r="J44" s="547"/>
      <c r="K44" s="547"/>
      <c r="L44" s="547"/>
      <c r="M44" s="547"/>
      <c r="N44" s="547"/>
      <c r="O44" s="547"/>
      <c r="P44" s="547"/>
      <c r="Q44" s="547"/>
      <c r="R44" s="547"/>
      <c r="S44" s="547"/>
      <c r="T44" s="547"/>
      <c r="U44" s="547"/>
      <c r="V44" s="547"/>
      <c r="W44" s="547"/>
      <c r="X44" s="547"/>
      <c r="Y44" s="547"/>
      <c r="Z44" s="547"/>
      <c r="AA44" s="547"/>
      <c r="AB44" s="547"/>
      <c r="AC44" s="547"/>
      <c r="AD44" s="547"/>
      <c r="AE44" s="547"/>
      <c r="AF44" s="547"/>
      <c r="AG44" s="547"/>
      <c r="AH44" s="547"/>
      <c r="AI44" s="547"/>
      <c r="AJ44" s="547"/>
      <c r="AK44" s="547"/>
      <c r="AL44" s="547"/>
      <c r="AM44" s="547"/>
      <c r="AN44" s="547"/>
      <c r="AO44" s="547"/>
      <c r="AP44" s="547"/>
      <c r="AQ44" s="547"/>
      <c r="AR44" s="547"/>
      <c r="AS44" s="547"/>
      <c r="AT44" s="547"/>
      <c r="AU44" s="547"/>
      <c r="AV44" s="547"/>
      <c r="AW44" s="547"/>
      <c r="AX44" s="547"/>
      <c r="AY44" s="547"/>
      <c r="AZ44" s="547"/>
      <c r="BA44" s="547"/>
      <c r="BB44" s="547"/>
      <c r="BC44" s="547"/>
      <c r="BD44" s="547"/>
      <c r="BE44" s="547"/>
      <c r="BF44" s="547"/>
      <c r="BG44" s="547"/>
      <c r="BH44" s="547"/>
      <c r="BI44" s="547"/>
      <c r="BJ44" s="547"/>
      <c r="BK44" s="547"/>
      <c r="BL44" s="547"/>
      <c r="BM44" s="547"/>
      <c r="BN44" s="547"/>
      <c r="BO44" s="547"/>
      <c r="BP44" s="547"/>
      <c r="BQ44" s="547"/>
      <c r="BR44" s="547"/>
      <c r="BS44" s="547"/>
      <c r="BT44" s="547"/>
      <c r="BU44" s="547"/>
      <c r="BV44" s="547"/>
      <c r="BW44" s="547"/>
      <c r="BX44" s="547"/>
      <c r="BY44" s="547"/>
      <c r="BZ44" s="547"/>
      <c r="CA44" s="547"/>
      <c r="CB44" s="547"/>
      <c r="CC44" s="547"/>
      <c r="CD44" s="547"/>
      <c r="CE44" s="547"/>
      <c r="CF44" s="547"/>
      <c r="CG44" s="547"/>
      <c r="CH44" s="547"/>
      <c r="CI44" s="547"/>
      <c r="CJ44" s="547"/>
      <c r="CK44" s="547"/>
      <c r="CL44" s="547"/>
      <c r="CM44" s="547"/>
      <c r="CN44" s="547"/>
      <c r="CO44" s="547"/>
      <c r="CP44" s="547"/>
      <c r="CQ44" s="547"/>
      <c r="CR44" s="547"/>
      <c r="CS44" s="547"/>
      <c r="CT44" s="547"/>
      <c r="CU44" s="547"/>
      <c r="CV44" s="547"/>
      <c r="CW44" s="547"/>
      <c r="CX44" s="547"/>
      <c r="CY44" s="547"/>
      <c r="CZ44" s="547"/>
      <c r="DA44" s="547"/>
      <c r="DB44" s="547"/>
      <c r="DC44" s="547"/>
      <c r="DD44" s="547"/>
      <c r="DE44" s="547"/>
      <c r="DF44" s="547"/>
      <c r="DG44" s="547"/>
      <c r="DH44" s="547"/>
      <c r="DI44" s="547"/>
      <c r="DJ44" s="547"/>
      <c r="DK44" s="547"/>
      <c r="DL44" s="547"/>
      <c r="DM44" s="547"/>
      <c r="DN44" s="547"/>
      <c r="DO44" s="547"/>
      <c r="DP44" s="547"/>
      <c r="DQ44" s="547"/>
      <c r="DR44" s="547"/>
      <c r="DS44" s="547"/>
      <c r="DT44" s="547"/>
      <c r="DU44" s="547"/>
      <c r="DV44" s="547"/>
      <c r="DW44" s="547"/>
      <c r="DX44" s="547"/>
      <c r="DY44" s="547"/>
      <c r="DZ44" s="547"/>
      <c r="EA44" s="547"/>
      <c r="EB44" s="547"/>
      <c r="EC44" s="547"/>
      <c r="ED44" s="547"/>
      <c r="EE44" s="547"/>
      <c r="EF44" s="547"/>
      <c r="EG44" s="547"/>
      <c r="EH44" s="547"/>
      <c r="EI44" s="547"/>
      <c r="EJ44" s="547"/>
      <c r="EK44" s="547"/>
      <c r="EL44" s="547"/>
      <c r="EM44" s="547"/>
      <c r="EN44" s="547"/>
      <c r="EO44" s="547"/>
      <c r="EP44" s="547"/>
      <c r="EQ44" s="547"/>
      <c r="ER44" s="547"/>
      <c r="ES44" s="547"/>
      <c r="ET44" s="547"/>
      <c r="EU44" s="547"/>
      <c r="EV44" s="547"/>
      <c r="EW44" s="547"/>
      <c r="EX44" s="547"/>
      <c r="EY44" s="547"/>
      <c r="EZ44" s="547"/>
      <c r="FA44" s="547"/>
      <c r="FB44" s="547"/>
      <c r="FC44" s="547"/>
      <c r="FD44" s="547"/>
      <c r="FE44" s="547"/>
      <c r="FF44" s="547"/>
      <c r="FG44" s="547"/>
      <c r="FH44" s="547"/>
      <c r="FI44" s="547"/>
      <c r="FJ44" s="547"/>
      <c r="FK44" s="547"/>
      <c r="FL44" s="547"/>
      <c r="FM44" s="547"/>
      <c r="FN44" s="547"/>
      <c r="FO44" s="547"/>
      <c r="FP44" s="547"/>
      <c r="FQ44" s="547"/>
      <c r="FR44" s="547"/>
      <c r="FS44" s="547"/>
      <c r="FT44" s="547"/>
      <c r="FU44" s="547"/>
      <c r="FV44" s="547"/>
      <c r="FW44" s="547"/>
      <c r="FX44" s="547"/>
      <c r="FY44" s="547"/>
      <c r="FZ44" s="547"/>
      <c r="GA44" s="547"/>
      <c r="GB44" s="547"/>
      <c r="GC44" s="547"/>
      <c r="GD44" s="547"/>
      <c r="GE44" s="547"/>
      <c r="GF44" s="547"/>
      <c r="GG44" s="547"/>
      <c r="GH44" s="547"/>
      <c r="GI44" s="547"/>
      <c r="GJ44" s="547"/>
      <c r="GK44" s="547"/>
      <c r="GL44" s="547"/>
      <c r="GM44" s="547"/>
      <c r="GN44" s="547"/>
      <c r="GO44" s="547"/>
      <c r="GP44" s="547"/>
      <c r="GQ44" s="547"/>
      <c r="GR44" s="547"/>
      <c r="GS44" s="547"/>
      <c r="GT44" s="547"/>
      <c r="GU44" s="547"/>
      <c r="GV44" s="547"/>
      <c r="GW44" s="547"/>
      <c r="GX44" s="547"/>
      <c r="GY44" s="547"/>
      <c r="GZ44" s="547"/>
      <c r="HA44" s="547"/>
      <c r="HB44" s="547"/>
      <c r="HC44" s="547"/>
      <c r="HD44" s="547"/>
      <c r="HE44" s="547"/>
      <c r="HF44" s="547"/>
      <c r="HG44" s="547"/>
      <c r="HH44" s="547"/>
      <c r="HI44" s="547"/>
      <c r="HJ44" s="547"/>
      <c r="HK44" s="547"/>
      <c r="HL44" s="547"/>
      <c r="HM44" s="547"/>
      <c r="HN44" s="547"/>
      <c r="HO44" s="547"/>
      <c r="HP44" s="547"/>
      <c r="HQ44" s="547"/>
      <c r="HR44" s="547"/>
      <c r="HS44" s="547"/>
      <c r="HT44" s="547"/>
      <c r="HU44" s="547"/>
      <c r="HV44" s="547"/>
      <c r="HW44" s="547"/>
      <c r="HX44" s="547"/>
      <c r="HY44" s="547"/>
      <c r="HZ44" s="547"/>
    </row>
    <row r="51" spans="7:7">
      <c r="G51" s="723"/>
    </row>
  </sheetData>
  <mergeCells count="7">
    <mergeCell ref="B23:C23"/>
    <mergeCell ref="B24:C24"/>
    <mergeCell ref="B25:C25"/>
    <mergeCell ref="A4:H4"/>
    <mergeCell ref="A1:H1"/>
    <mergeCell ref="A2:H2"/>
    <mergeCell ref="B22:D22"/>
  </mergeCells>
  <pageMargins left="1.2649999999999999" right="0.7" top="0.75" bottom="0.75" header="0.3" footer="0.3"/>
  <pageSetup paperSize="9" scale="84" orientation="landscape" r:id="rId1"/>
  <drawing r:id="rId2"/>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00"/>
  </sheetPr>
  <dimension ref="A1:IS24"/>
  <sheetViews>
    <sheetView showGridLines="0" zoomScaleNormal="100" zoomScaleSheetLayoutView="100" workbookViewId="0">
      <pane ySplit="6" topLeftCell="A7" activePane="bottomLeft" state="frozen"/>
      <selection pane="bottomLeft" activeCell="P30" sqref="P30"/>
    </sheetView>
  </sheetViews>
  <sheetFormatPr baseColWidth="10" defaultRowHeight="12.75"/>
  <cols>
    <col min="1" max="1" width="8.140625" style="825" customWidth="1"/>
    <col min="2" max="2" width="16.140625" style="825" customWidth="1"/>
    <col min="3" max="3" width="31.7109375" style="825" customWidth="1"/>
    <col min="4" max="4" width="18.7109375" style="825" customWidth="1"/>
    <col min="5" max="6" width="11.42578125" style="825"/>
    <col min="7" max="7" width="15.7109375" style="825" customWidth="1"/>
    <col min="8" max="8" width="11.42578125" style="825"/>
    <col min="9" max="9" width="14.7109375" style="825" customWidth="1"/>
    <col min="10" max="10" width="16" style="825" customWidth="1"/>
    <col min="11" max="16384" width="11.42578125" style="825"/>
  </cols>
  <sheetData>
    <row r="1" spans="1:253">
      <c r="A1" s="1378" t="str">
        <f>+'DISPONIBLE Bo'!A1:F1</f>
        <v>LA NOTA COLOMBIA SAS</v>
      </c>
      <c r="B1" s="1378"/>
      <c r="C1" s="1378"/>
      <c r="D1" s="1378"/>
      <c r="E1" s="1378"/>
      <c r="F1" s="1378"/>
      <c r="G1" s="1378"/>
      <c r="H1" s="1378"/>
      <c r="I1" s="1378"/>
      <c r="J1" s="1378"/>
    </row>
    <row r="2" spans="1:253">
      <c r="A2" s="1379" t="str">
        <f>+'DISPONIBLE Bo'!A2:F2</f>
        <v>NIT 901233167-1</v>
      </c>
      <c r="B2" s="1379"/>
      <c r="C2" s="1379"/>
      <c r="D2" s="1379"/>
      <c r="E2" s="1379"/>
      <c r="F2" s="1379"/>
      <c r="G2" s="1379"/>
      <c r="H2" s="1379"/>
      <c r="I2" s="1379"/>
      <c r="J2" s="1379"/>
    </row>
    <row r="3" spans="1:253">
      <c r="A3" s="1258"/>
      <c r="B3" s="1258"/>
      <c r="C3" s="1258"/>
      <c r="D3" s="1258"/>
      <c r="E3" s="1258"/>
      <c r="F3" s="1258"/>
      <c r="G3" s="1258"/>
      <c r="H3" s="1258"/>
      <c r="I3" s="1258"/>
    </row>
    <row r="4" spans="1:253">
      <c r="A4" s="1271" t="s">
        <v>594</v>
      </c>
      <c r="B4" s="1271"/>
      <c r="C4" s="1271"/>
      <c r="D4" s="1271"/>
      <c r="E4" s="1271"/>
      <c r="F4" s="1271"/>
      <c r="G4" s="1271"/>
      <c r="H4" s="1271"/>
      <c r="I4" s="1271"/>
      <c r="J4" s="1271"/>
      <c r="K4" s="833"/>
    </row>
    <row r="5" spans="1:253" s="1258" customFormat="1">
      <c r="J5" s="1259" t="str">
        <f>+'DISPONIBLE Bo'!F5</f>
        <v>Corte al 15 de Octubre de 2024</v>
      </c>
    </row>
    <row r="6" spans="1:253" ht="25.5">
      <c r="A6" s="554" t="s">
        <v>554</v>
      </c>
      <c r="B6" s="554" t="s">
        <v>553</v>
      </c>
      <c r="C6" s="554" t="s">
        <v>18</v>
      </c>
      <c r="D6" s="554" t="s">
        <v>566</v>
      </c>
      <c r="E6" s="554" t="s">
        <v>548</v>
      </c>
      <c r="F6" s="554" t="s">
        <v>581</v>
      </c>
      <c r="G6" s="554" t="s">
        <v>582</v>
      </c>
      <c r="H6" s="555" t="s">
        <v>24</v>
      </c>
      <c r="I6" s="845" t="s">
        <v>25</v>
      </c>
      <c r="J6" s="845" t="s">
        <v>45</v>
      </c>
      <c r="K6" s="833"/>
    </row>
    <row r="7" spans="1:253">
      <c r="A7" s="1239">
        <v>1</v>
      </c>
      <c r="B7" s="1240"/>
      <c r="C7" s="1241" t="s">
        <v>2824</v>
      </c>
      <c r="D7" s="1242"/>
      <c r="E7" s="1242" t="s">
        <v>996</v>
      </c>
      <c r="F7" s="1243" t="s">
        <v>2823</v>
      </c>
      <c r="G7" s="895">
        <v>45580</v>
      </c>
      <c r="H7" s="1243"/>
      <c r="I7" s="1240">
        <v>76077210</v>
      </c>
      <c r="J7" s="1240">
        <f>+I7</f>
        <v>76077210</v>
      </c>
      <c r="K7" s="833"/>
    </row>
    <row r="8" spans="1:253">
      <c r="A8" s="1244"/>
      <c r="B8" s="1244"/>
      <c r="C8" s="1244"/>
      <c r="D8" s="1244"/>
      <c r="E8" s="1244"/>
      <c r="F8" s="1245" t="s">
        <v>2822</v>
      </c>
      <c r="G8" s="1246"/>
      <c r="H8" s="1245"/>
      <c r="I8" s="1245"/>
      <c r="J8" s="639">
        <f>SUM(J7:J7)</f>
        <v>76077210</v>
      </c>
    </row>
    <row r="9" spans="1:253">
      <c r="A9" s="1250"/>
      <c r="B9" s="1250"/>
      <c r="C9" s="1260"/>
      <c r="D9" s="1260"/>
      <c r="E9" s="1250"/>
      <c r="F9" s="1253"/>
      <c r="G9" s="1253"/>
      <c r="H9" s="1250"/>
      <c r="I9" s="1261"/>
      <c r="J9" s="1250"/>
    </row>
    <row r="10" spans="1:253">
      <c r="A10" s="1250"/>
      <c r="B10" s="1250"/>
      <c r="C10" s="1260"/>
      <c r="D10" s="1260"/>
      <c r="E10" s="1250"/>
      <c r="F10" s="1253"/>
      <c r="G10" s="1253"/>
      <c r="H10" s="1250"/>
      <c r="I10" s="1261"/>
      <c r="J10" s="1250"/>
    </row>
    <row r="11" spans="1:253">
      <c r="A11" s="1250"/>
      <c r="B11" s="1250"/>
      <c r="C11" s="669"/>
      <c r="D11" s="669"/>
      <c r="E11" s="670"/>
      <c r="F11" s="671"/>
      <c r="G11" s="1253"/>
      <c r="H11" s="1250"/>
      <c r="I11" s="1262"/>
      <c r="J11" s="1250"/>
    </row>
    <row r="12" spans="1:253">
      <c r="A12" s="1255"/>
      <c r="B12" s="1250"/>
      <c r="C12" s="669"/>
      <c r="D12" s="669"/>
      <c r="E12" s="671"/>
      <c r="F12" s="671"/>
      <c r="G12" s="1253"/>
      <c r="H12" s="569"/>
      <c r="I12" s="1263"/>
      <c r="J12" s="1250"/>
    </row>
    <row r="13" spans="1:253" s="484" customFormat="1">
      <c r="A13" s="931"/>
      <c r="B13" s="861"/>
      <c r="C13" s="923"/>
      <c r="D13" s="929"/>
      <c r="E13" s="923"/>
      <c r="F13" s="1018"/>
      <c r="G13" s="1023"/>
      <c r="H13" s="865"/>
      <c r="I13" s="865"/>
      <c r="J13" s="935"/>
      <c r="K13" s="934"/>
      <c r="L13" s="917"/>
      <c r="M13" s="917"/>
      <c r="N13" s="917"/>
      <c r="O13" s="917"/>
      <c r="P13" s="917"/>
      <c r="Q13" s="917"/>
      <c r="R13" s="917"/>
      <c r="S13" s="917"/>
      <c r="T13" s="917"/>
      <c r="U13" s="917"/>
      <c r="V13" s="917"/>
      <c r="W13" s="917"/>
      <c r="X13" s="917"/>
      <c r="Y13" s="917"/>
      <c r="Z13" s="917"/>
      <c r="AA13" s="917"/>
      <c r="AB13" s="917"/>
      <c r="AC13" s="917"/>
      <c r="AD13" s="917"/>
      <c r="AE13" s="917"/>
      <c r="AF13" s="917"/>
      <c r="AG13" s="917"/>
      <c r="AH13" s="917"/>
      <c r="AI13" s="917"/>
      <c r="AJ13" s="917"/>
      <c r="AK13" s="917"/>
      <c r="AL13" s="917"/>
      <c r="AM13" s="917"/>
      <c r="AN13" s="917"/>
      <c r="AO13" s="917"/>
      <c r="AP13" s="917"/>
      <c r="AQ13" s="917"/>
      <c r="AR13" s="917"/>
      <c r="AS13" s="917"/>
      <c r="AT13" s="917"/>
      <c r="AU13" s="917"/>
      <c r="AV13" s="917"/>
      <c r="AW13" s="917"/>
      <c r="AX13" s="917"/>
      <c r="AY13" s="917"/>
      <c r="AZ13" s="917"/>
      <c r="BA13" s="917"/>
      <c r="BB13" s="917"/>
      <c r="BC13" s="917"/>
      <c r="BD13" s="917"/>
      <c r="BE13" s="917"/>
      <c r="BF13" s="917"/>
      <c r="BG13" s="917"/>
      <c r="BH13" s="917"/>
      <c r="BI13" s="917"/>
      <c r="BJ13" s="917"/>
      <c r="BK13" s="917"/>
      <c r="BL13" s="917"/>
      <c r="BM13" s="917"/>
      <c r="BN13" s="917"/>
      <c r="BO13" s="917"/>
      <c r="BP13" s="917"/>
      <c r="BQ13" s="917"/>
      <c r="BR13" s="917"/>
      <c r="BS13" s="917"/>
      <c r="BT13" s="917"/>
      <c r="BU13" s="917"/>
      <c r="BV13" s="917"/>
      <c r="BW13" s="917"/>
      <c r="BX13" s="917"/>
      <c r="BY13" s="917"/>
      <c r="BZ13" s="917"/>
      <c r="CA13" s="917"/>
      <c r="CB13" s="917"/>
      <c r="CC13" s="917"/>
      <c r="CD13" s="917"/>
      <c r="CE13" s="917"/>
      <c r="CF13" s="917"/>
      <c r="CG13" s="917"/>
      <c r="CH13" s="917"/>
      <c r="CI13" s="917"/>
      <c r="CJ13" s="917"/>
      <c r="CK13" s="917"/>
      <c r="CL13" s="917"/>
      <c r="CM13" s="917"/>
      <c r="CN13" s="917"/>
      <c r="CO13" s="917"/>
      <c r="CP13" s="917"/>
      <c r="CQ13" s="917"/>
      <c r="CR13" s="917"/>
      <c r="CS13" s="917"/>
      <c r="CT13" s="917"/>
      <c r="CU13" s="917"/>
      <c r="CV13" s="917"/>
      <c r="CW13" s="917"/>
      <c r="CX13" s="917"/>
      <c r="CY13" s="917"/>
      <c r="CZ13" s="917"/>
      <c r="DA13" s="917"/>
      <c r="DB13" s="917"/>
      <c r="DC13" s="917"/>
      <c r="DD13" s="917"/>
      <c r="DE13" s="917"/>
      <c r="DF13" s="917"/>
      <c r="DG13" s="917"/>
      <c r="DH13" s="917"/>
      <c r="DI13" s="917"/>
      <c r="DJ13" s="917"/>
      <c r="DK13" s="917"/>
      <c r="DL13" s="917"/>
      <c r="DM13" s="917"/>
      <c r="DN13" s="917"/>
      <c r="DO13" s="917"/>
      <c r="DP13" s="917"/>
      <c r="DQ13" s="917"/>
      <c r="DR13" s="917"/>
      <c r="DS13" s="917"/>
      <c r="DT13" s="917"/>
      <c r="DU13" s="917"/>
      <c r="DV13" s="917"/>
      <c r="DW13" s="917"/>
      <c r="DX13" s="917"/>
      <c r="DY13" s="917"/>
      <c r="DZ13" s="917"/>
      <c r="EA13" s="917"/>
      <c r="EB13" s="917"/>
      <c r="EC13" s="917"/>
      <c r="ED13" s="917"/>
      <c r="EE13" s="917"/>
      <c r="EF13" s="917"/>
      <c r="EG13" s="917"/>
      <c r="EH13" s="917"/>
      <c r="EI13" s="917"/>
      <c r="EJ13" s="917"/>
      <c r="EK13" s="917"/>
      <c r="EL13" s="917"/>
      <c r="EM13" s="917"/>
      <c r="EN13" s="917"/>
      <c r="EO13" s="917"/>
      <c r="EP13" s="917"/>
      <c r="EQ13" s="917"/>
      <c r="ER13" s="917"/>
      <c r="ES13" s="917"/>
      <c r="ET13" s="917"/>
      <c r="EU13" s="917"/>
      <c r="EV13" s="917"/>
      <c r="EW13" s="917"/>
      <c r="EX13" s="917"/>
      <c r="EY13" s="917"/>
      <c r="EZ13" s="917"/>
      <c r="FA13" s="917"/>
      <c r="FB13" s="917"/>
      <c r="FC13" s="917"/>
      <c r="FD13" s="917"/>
      <c r="FE13" s="917"/>
      <c r="FF13" s="917"/>
      <c r="FG13" s="917"/>
      <c r="FH13" s="917"/>
      <c r="FI13" s="917"/>
      <c r="FJ13" s="917"/>
      <c r="FK13" s="917"/>
      <c r="FL13" s="917"/>
      <c r="FM13" s="917"/>
      <c r="FN13" s="917"/>
      <c r="FO13" s="917"/>
      <c r="FP13" s="917"/>
      <c r="FQ13" s="917"/>
      <c r="FR13" s="917"/>
      <c r="FS13" s="917"/>
      <c r="FT13" s="917"/>
      <c r="FU13" s="917"/>
      <c r="FV13" s="917"/>
      <c r="FW13" s="917"/>
      <c r="FX13" s="917"/>
      <c r="FY13" s="917"/>
      <c r="FZ13" s="917"/>
      <c r="GA13" s="917"/>
      <c r="GB13" s="917"/>
      <c r="GC13" s="917"/>
      <c r="GD13" s="917"/>
      <c r="GE13" s="917"/>
      <c r="GF13" s="917"/>
      <c r="GG13" s="917"/>
      <c r="GH13" s="917"/>
      <c r="GI13" s="917"/>
      <c r="GJ13" s="917"/>
      <c r="GK13" s="917"/>
      <c r="GL13" s="917"/>
      <c r="GM13" s="917"/>
      <c r="GN13" s="917"/>
      <c r="GO13" s="917"/>
      <c r="GP13" s="917"/>
      <c r="GQ13" s="917"/>
      <c r="GR13" s="917"/>
      <c r="GS13" s="917"/>
      <c r="GT13" s="917"/>
      <c r="GU13" s="917"/>
      <c r="GV13" s="917"/>
      <c r="GW13" s="917"/>
      <c r="GX13" s="917"/>
      <c r="GY13" s="917"/>
      <c r="GZ13" s="917"/>
      <c r="HA13" s="917"/>
      <c r="HB13" s="917"/>
      <c r="HC13" s="917"/>
      <c r="HD13" s="917"/>
      <c r="HE13" s="917"/>
      <c r="HF13" s="917"/>
      <c r="HG13" s="917"/>
      <c r="HH13" s="917"/>
      <c r="HI13" s="917"/>
      <c r="HJ13" s="917"/>
      <c r="HK13" s="917"/>
      <c r="HL13" s="917"/>
      <c r="HM13" s="917"/>
      <c r="HN13" s="917"/>
      <c r="HO13" s="917"/>
      <c r="HP13" s="917"/>
      <c r="HQ13" s="917"/>
      <c r="HR13" s="917"/>
      <c r="HS13" s="917"/>
      <c r="HT13" s="917"/>
      <c r="HU13" s="917"/>
      <c r="HV13" s="917"/>
      <c r="HW13" s="917"/>
      <c r="HX13" s="917"/>
      <c r="HY13" s="917"/>
      <c r="HZ13" s="917"/>
      <c r="IA13" s="917"/>
      <c r="IB13" s="917"/>
      <c r="IC13" s="917"/>
      <c r="ID13" s="917"/>
      <c r="IE13" s="917"/>
      <c r="IF13" s="917"/>
      <c r="IG13" s="917"/>
      <c r="IH13" s="917"/>
      <c r="II13" s="917"/>
      <c r="IJ13" s="917"/>
      <c r="IK13" s="917"/>
      <c r="IL13" s="917"/>
      <c r="IM13" s="917"/>
      <c r="IN13" s="917"/>
      <c r="IO13" s="917"/>
      <c r="IP13" s="917"/>
      <c r="IQ13" s="917"/>
      <c r="IR13" s="917"/>
      <c r="IS13" s="917"/>
    </row>
    <row r="14" spans="1:253" s="484" customFormat="1">
      <c r="A14" s="931"/>
      <c r="B14" s="503"/>
      <c r="C14" s="861"/>
      <c r="D14" s="937"/>
      <c r="E14" s="932"/>
      <c r="F14" s="506"/>
      <c r="G14" s="1021"/>
      <c r="H14" s="1025"/>
      <c r="I14" s="915"/>
      <c r="J14" s="936"/>
      <c r="K14" s="934"/>
      <c r="L14" s="917"/>
      <c r="M14" s="917"/>
      <c r="N14" s="917"/>
      <c r="O14" s="917"/>
      <c r="P14" s="917"/>
      <c r="Q14" s="917"/>
      <c r="R14" s="917"/>
      <c r="S14" s="917"/>
      <c r="T14" s="917"/>
      <c r="U14" s="917"/>
      <c r="V14" s="917"/>
      <c r="W14" s="917"/>
      <c r="X14" s="917"/>
      <c r="Y14" s="917"/>
      <c r="Z14" s="917"/>
      <c r="AA14" s="917"/>
      <c r="AB14" s="917"/>
      <c r="AC14" s="917"/>
      <c r="AD14" s="917"/>
      <c r="AE14" s="917"/>
      <c r="AF14" s="917"/>
      <c r="AG14" s="917"/>
      <c r="AH14" s="917"/>
      <c r="AI14" s="917"/>
      <c r="AJ14" s="917"/>
      <c r="AK14" s="917"/>
      <c r="AL14" s="917"/>
      <c r="AM14" s="917"/>
      <c r="AN14" s="917"/>
      <c r="AO14" s="917"/>
      <c r="AP14" s="917"/>
      <c r="AQ14" s="917"/>
      <c r="AR14" s="917"/>
      <c r="AS14" s="917"/>
      <c r="AT14" s="917"/>
      <c r="AU14" s="917"/>
      <c r="AV14" s="917"/>
      <c r="AW14" s="917"/>
      <c r="AX14" s="917"/>
      <c r="AY14" s="917"/>
      <c r="AZ14" s="917"/>
      <c r="BA14" s="917"/>
      <c r="BB14" s="917"/>
      <c r="BC14" s="917"/>
      <c r="BD14" s="917"/>
      <c r="BE14" s="917"/>
      <c r="BF14" s="917"/>
      <c r="BG14" s="917"/>
      <c r="BH14" s="917"/>
      <c r="BI14" s="917"/>
      <c r="BJ14" s="917"/>
      <c r="BK14" s="917"/>
      <c r="BL14" s="917"/>
      <c r="BM14" s="917"/>
      <c r="BN14" s="917"/>
      <c r="BO14" s="917"/>
      <c r="BP14" s="917"/>
      <c r="BQ14" s="917"/>
      <c r="BR14" s="917"/>
      <c r="BS14" s="917"/>
      <c r="BT14" s="917"/>
      <c r="BU14" s="917"/>
      <c r="BV14" s="917"/>
      <c r="BW14" s="917"/>
      <c r="BX14" s="917"/>
      <c r="BY14" s="917"/>
      <c r="BZ14" s="917"/>
      <c r="CA14" s="917"/>
      <c r="CB14" s="917"/>
      <c r="CC14" s="917"/>
      <c r="CD14" s="917"/>
      <c r="CE14" s="917"/>
      <c r="CF14" s="917"/>
      <c r="CG14" s="917"/>
      <c r="CH14" s="917"/>
      <c r="CI14" s="917"/>
      <c r="CJ14" s="917"/>
      <c r="CK14" s="917"/>
      <c r="CL14" s="917"/>
      <c r="CM14" s="917"/>
      <c r="CN14" s="917"/>
      <c r="CO14" s="917"/>
      <c r="CP14" s="917"/>
      <c r="CQ14" s="917"/>
      <c r="CR14" s="917"/>
      <c r="CS14" s="917"/>
      <c r="CT14" s="917"/>
      <c r="CU14" s="917"/>
      <c r="CV14" s="917"/>
      <c r="CW14" s="917"/>
      <c r="CX14" s="917"/>
      <c r="CY14" s="917"/>
      <c r="CZ14" s="917"/>
      <c r="DA14" s="917"/>
      <c r="DB14" s="917"/>
      <c r="DC14" s="917"/>
      <c r="DD14" s="917"/>
      <c r="DE14" s="917"/>
      <c r="DF14" s="917"/>
      <c r="DG14" s="917"/>
      <c r="DH14" s="917"/>
      <c r="DI14" s="917"/>
      <c r="DJ14" s="917"/>
      <c r="DK14" s="917"/>
      <c r="DL14" s="917"/>
      <c r="DM14" s="917"/>
      <c r="DN14" s="917"/>
      <c r="DO14" s="917"/>
      <c r="DP14" s="917"/>
      <c r="DQ14" s="917"/>
      <c r="DR14" s="917"/>
      <c r="DS14" s="917"/>
      <c r="DT14" s="917"/>
      <c r="DU14" s="917"/>
      <c r="DV14" s="917"/>
      <c r="DW14" s="917"/>
      <c r="DX14" s="917"/>
      <c r="DY14" s="917"/>
      <c r="DZ14" s="917"/>
      <c r="EA14" s="917"/>
      <c r="EB14" s="917"/>
      <c r="EC14" s="917"/>
      <c r="ED14" s="917"/>
      <c r="EE14" s="917"/>
      <c r="EF14" s="917"/>
      <c r="EG14" s="917"/>
      <c r="EH14" s="917"/>
      <c r="EI14" s="917"/>
      <c r="EJ14" s="917"/>
      <c r="EK14" s="917"/>
      <c r="EL14" s="917"/>
      <c r="EM14" s="917"/>
      <c r="EN14" s="917"/>
      <c r="EO14" s="917"/>
      <c r="EP14" s="917"/>
      <c r="EQ14" s="917"/>
      <c r="ER14" s="917"/>
      <c r="ES14" s="917"/>
      <c r="ET14" s="917"/>
      <c r="EU14" s="917"/>
      <c r="EV14" s="917"/>
      <c r="EW14" s="917"/>
      <c r="EX14" s="917"/>
      <c r="EY14" s="917"/>
      <c r="EZ14" s="917"/>
      <c r="FA14" s="917"/>
      <c r="FB14" s="917"/>
      <c r="FC14" s="917"/>
      <c r="FD14" s="917"/>
      <c r="FE14" s="917"/>
      <c r="FF14" s="917"/>
      <c r="FG14" s="917"/>
      <c r="FH14" s="917"/>
      <c r="FI14" s="917"/>
      <c r="FJ14" s="917"/>
      <c r="FK14" s="917"/>
      <c r="FL14" s="917"/>
      <c r="FM14" s="917"/>
      <c r="FN14" s="917"/>
      <c r="FO14" s="917"/>
      <c r="FP14" s="917"/>
      <c r="FQ14" s="917"/>
      <c r="FR14" s="917"/>
      <c r="FS14" s="917"/>
      <c r="FT14" s="917"/>
      <c r="FU14" s="917"/>
      <c r="FV14" s="917"/>
      <c r="FW14" s="917"/>
      <c r="FX14" s="917"/>
      <c r="FY14" s="917"/>
      <c r="FZ14" s="917"/>
      <c r="GA14" s="917"/>
      <c r="GB14" s="917"/>
      <c r="GC14" s="917"/>
      <c r="GD14" s="917"/>
      <c r="GE14" s="917"/>
      <c r="GF14" s="917"/>
      <c r="GG14" s="917"/>
      <c r="GH14" s="917"/>
      <c r="GI14" s="917"/>
      <c r="GJ14" s="917"/>
      <c r="GK14" s="917"/>
      <c r="GL14" s="917"/>
      <c r="GM14" s="917"/>
      <c r="GN14" s="917"/>
      <c r="GO14" s="917"/>
      <c r="GP14" s="917"/>
      <c r="GQ14" s="917"/>
      <c r="GR14" s="917"/>
      <c r="GS14" s="917"/>
      <c r="GT14" s="917"/>
      <c r="GU14" s="917"/>
      <c r="GV14" s="917"/>
      <c r="GW14" s="917"/>
      <c r="GX14" s="917"/>
      <c r="GY14" s="917"/>
      <c r="GZ14" s="917"/>
      <c r="HA14" s="917"/>
      <c r="HB14" s="917"/>
      <c r="HC14" s="917"/>
      <c r="HD14" s="917"/>
      <c r="HE14" s="917"/>
      <c r="HF14" s="917"/>
      <c r="HG14" s="917"/>
      <c r="HH14" s="917"/>
      <c r="HI14" s="917"/>
      <c r="HJ14" s="917"/>
      <c r="HK14" s="917"/>
      <c r="HL14" s="917"/>
      <c r="HM14" s="917"/>
      <c r="HN14" s="917"/>
      <c r="HO14" s="917"/>
      <c r="HP14" s="917"/>
      <c r="HQ14" s="917"/>
      <c r="HR14" s="917"/>
      <c r="HS14" s="917"/>
      <c r="HT14" s="917"/>
      <c r="HU14" s="917"/>
      <c r="HV14" s="917"/>
      <c r="HW14" s="917"/>
      <c r="HX14" s="917"/>
      <c r="HY14" s="917"/>
      <c r="HZ14" s="917"/>
      <c r="IA14" s="917"/>
      <c r="IB14" s="917"/>
      <c r="IC14" s="917"/>
      <c r="ID14" s="917"/>
      <c r="IE14" s="917"/>
      <c r="IF14" s="917"/>
      <c r="IG14" s="917"/>
      <c r="IH14" s="917"/>
      <c r="II14" s="917"/>
      <c r="IJ14" s="917"/>
      <c r="IK14" s="917"/>
      <c r="IL14" s="917"/>
      <c r="IM14" s="917"/>
      <c r="IN14" s="917"/>
      <c r="IO14" s="917"/>
      <c r="IP14" s="917"/>
      <c r="IQ14" s="917"/>
      <c r="IR14" s="917"/>
      <c r="IS14" s="917"/>
    </row>
    <row r="15" spans="1:253" s="515" customFormat="1">
      <c r="A15" s="1096"/>
      <c r="B15" s="503"/>
      <c r="C15" s="1018"/>
      <c r="E15" s="870"/>
      <c r="G15" s="506"/>
      <c r="H15" s="1097"/>
      <c r="I15" s="1098"/>
      <c r="J15" s="1099"/>
      <c r="K15" s="906"/>
      <c r="L15" s="943"/>
      <c r="M15" s="943"/>
      <c r="N15" s="943"/>
      <c r="O15" s="943"/>
      <c r="P15" s="943"/>
      <c r="Q15" s="943"/>
      <c r="R15" s="943"/>
      <c r="S15" s="943"/>
      <c r="T15" s="943"/>
      <c r="U15" s="943"/>
      <c r="V15" s="943"/>
      <c r="W15" s="943"/>
      <c r="X15" s="943"/>
      <c r="Y15" s="943"/>
      <c r="Z15" s="943"/>
      <c r="AA15" s="943"/>
      <c r="AB15" s="943"/>
      <c r="AC15" s="943"/>
      <c r="AD15" s="943"/>
      <c r="AE15" s="943"/>
      <c r="AF15" s="943"/>
      <c r="AG15" s="943"/>
      <c r="AH15" s="943"/>
      <c r="AI15" s="943"/>
      <c r="AJ15" s="943"/>
      <c r="AK15" s="943"/>
      <c r="AL15" s="943"/>
      <c r="AM15" s="943"/>
      <c r="AN15" s="943"/>
      <c r="AO15" s="943"/>
      <c r="AP15" s="943"/>
      <c r="AQ15" s="943"/>
      <c r="AR15" s="943"/>
      <c r="AS15" s="943"/>
      <c r="AT15" s="943"/>
      <c r="AU15" s="943"/>
      <c r="AV15" s="943"/>
      <c r="AW15" s="943"/>
      <c r="AX15" s="943"/>
      <c r="AY15" s="943"/>
      <c r="AZ15" s="943"/>
      <c r="BA15" s="943"/>
      <c r="BB15" s="943"/>
      <c r="BC15" s="943"/>
      <c r="BD15" s="943"/>
      <c r="BE15" s="943"/>
      <c r="BF15" s="943"/>
      <c r="BG15" s="943"/>
      <c r="BH15" s="943"/>
      <c r="BI15" s="943"/>
      <c r="BJ15" s="943"/>
      <c r="BK15" s="943"/>
      <c r="BL15" s="943"/>
      <c r="BM15" s="943"/>
      <c r="BN15" s="943"/>
      <c r="BO15" s="943"/>
      <c r="BP15" s="943"/>
      <c r="BQ15" s="943"/>
      <c r="BR15" s="943"/>
      <c r="BS15" s="943"/>
      <c r="BT15" s="943"/>
      <c r="BU15" s="943"/>
      <c r="BV15" s="943"/>
      <c r="BW15" s="943"/>
      <c r="BX15" s="943"/>
      <c r="BY15" s="943"/>
      <c r="BZ15" s="943"/>
      <c r="CA15" s="943"/>
      <c r="CB15" s="943"/>
      <c r="CC15" s="943"/>
      <c r="CD15" s="943"/>
      <c r="CE15" s="943"/>
      <c r="CF15" s="943"/>
      <c r="CG15" s="943"/>
      <c r="CH15" s="943"/>
      <c r="CI15" s="943"/>
      <c r="CJ15" s="943"/>
      <c r="CK15" s="943"/>
      <c r="CL15" s="943"/>
      <c r="CM15" s="943"/>
      <c r="CN15" s="943"/>
      <c r="CO15" s="943"/>
      <c r="CP15" s="943"/>
      <c r="CQ15" s="943"/>
      <c r="CR15" s="943"/>
      <c r="CS15" s="943"/>
      <c r="CT15" s="943"/>
      <c r="CU15" s="943"/>
      <c r="CV15" s="943"/>
      <c r="CW15" s="943"/>
      <c r="CX15" s="943"/>
      <c r="CY15" s="943"/>
      <c r="CZ15" s="943"/>
      <c r="DA15" s="943"/>
      <c r="DB15" s="943"/>
      <c r="DC15" s="943"/>
      <c r="DD15" s="943"/>
      <c r="DE15" s="943"/>
      <c r="DF15" s="943"/>
      <c r="DG15" s="943"/>
      <c r="DH15" s="943"/>
      <c r="DI15" s="943"/>
      <c r="DJ15" s="943"/>
      <c r="DK15" s="943"/>
      <c r="DL15" s="943"/>
      <c r="DM15" s="943"/>
      <c r="DN15" s="943"/>
      <c r="DO15" s="943"/>
      <c r="DP15" s="943"/>
      <c r="DQ15" s="943"/>
      <c r="DR15" s="943"/>
      <c r="DS15" s="943"/>
      <c r="DT15" s="943"/>
      <c r="DU15" s="943"/>
      <c r="DV15" s="943"/>
      <c r="DW15" s="943"/>
      <c r="DX15" s="943"/>
      <c r="DY15" s="943"/>
      <c r="DZ15" s="943"/>
      <c r="EA15" s="943"/>
      <c r="EB15" s="943"/>
      <c r="EC15" s="943"/>
      <c r="ED15" s="943"/>
      <c r="EE15" s="943"/>
      <c r="EF15" s="943"/>
      <c r="EG15" s="943"/>
      <c r="EH15" s="943"/>
      <c r="EI15" s="943"/>
      <c r="EJ15" s="943"/>
      <c r="EK15" s="943"/>
      <c r="EL15" s="943"/>
      <c r="EM15" s="943"/>
      <c r="EN15" s="943"/>
      <c r="EO15" s="943"/>
      <c r="EP15" s="943"/>
      <c r="EQ15" s="943"/>
      <c r="ER15" s="943"/>
      <c r="ES15" s="943"/>
      <c r="ET15" s="943"/>
      <c r="EU15" s="943"/>
      <c r="EV15" s="943"/>
      <c r="EW15" s="943"/>
      <c r="EX15" s="943"/>
      <c r="EY15" s="943"/>
      <c r="EZ15" s="943"/>
      <c r="FA15" s="943"/>
      <c r="FB15" s="943"/>
      <c r="FC15" s="943"/>
      <c r="FD15" s="943"/>
      <c r="FE15" s="943"/>
      <c r="FF15" s="943"/>
      <c r="FG15" s="943"/>
      <c r="FH15" s="943"/>
      <c r="FI15" s="943"/>
      <c r="FJ15" s="943"/>
      <c r="FK15" s="943"/>
      <c r="FL15" s="943"/>
      <c r="FM15" s="943"/>
      <c r="FN15" s="943"/>
      <c r="FO15" s="943"/>
      <c r="FP15" s="943"/>
      <c r="FQ15" s="943"/>
      <c r="FR15" s="943"/>
      <c r="FS15" s="943"/>
      <c r="FT15" s="943"/>
      <c r="FU15" s="943"/>
      <c r="FV15" s="943"/>
      <c r="FW15" s="943"/>
      <c r="FX15" s="943"/>
      <c r="FY15" s="943"/>
      <c r="FZ15" s="943"/>
      <c r="GA15" s="943"/>
      <c r="GB15" s="943"/>
      <c r="GC15" s="943"/>
      <c r="GD15" s="943"/>
      <c r="GE15" s="943"/>
      <c r="GF15" s="943"/>
      <c r="GG15" s="943"/>
      <c r="GH15" s="943"/>
      <c r="GI15" s="943"/>
      <c r="GJ15" s="943"/>
      <c r="GK15" s="943"/>
      <c r="GL15" s="943"/>
      <c r="GM15" s="943"/>
      <c r="GN15" s="943"/>
      <c r="GO15" s="943"/>
      <c r="GP15" s="943"/>
      <c r="GQ15" s="943"/>
      <c r="GR15" s="943"/>
      <c r="GS15" s="943"/>
      <c r="GT15" s="943"/>
      <c r="GU15" s="943"/>
      <c r="GV15" s="943"/>
      <c r="GW15" s="943"/>
      <c r="GX15" s="943"/>
      <c r="GY15" s="943"/>
      <c r="GZ15" s="943"/>
      <c r="HA15" s="943"/>
      <c r="HB15" s="943"/>
      <c r="HC15" s="943"/>
      <c r="HD15" s="943"/>
      <c r="HE15" s="943"/>
      <c r="HF15" s="943"/>
      <c r="HG15" s="943"/>
      <c r="HH15" s="943"/>
      <c r="HI15" s="943"/>
      <c r="HJ15" s="943"/>
      <c r="HK15" s="943"/>
      <c r="HL15" s="943"/>
      <c r="HM15" s="943"/>
      <c r="HN15" s="943"/>
      <c r="HO15" s="943"/>
      <c r="HP15" s="943"/>
      <c r="HQ15" s="943"/>
      <c r="HR15" s="943"/>
      <c r="HS15" s="943"/>
      <c r="HT15" s="943"/>
      <c r="HU15" s="943"/>
      <c r="HV15" s="943"/>
      <c r="HW15" s="943"/>
      <c r="HX15" s="943"/>
      <c r="HY15" s="943"/>
      <c r="HZ15" s="943"/>
      <c r="IA15" s="943"/>
      <c r="IB15" s="943"/>
      <c r="IC15" s="943"/>
      <c r="ID15" s="943"/>
      <c r="IE15" s="943"/>
      <c r="IF15" s="943"/>
      <c r="IG15" s="943"/>
      <c r="IH15" s="943"/>
      <c r="II15" s="943"/>
      <c r="IJ15" s="943"/>
      <c r="IK15" s="943"/>
      <c r="IL15" s="943"/>
      <c r="IM15" s="943"/>
      <c r="IN15" s="943"/>
      <c r="IO15" s="943"/>
      <c r="IP15" s="943"/>
      <c r="IQ15" s="943"/>
      <c r="IR15" s="943"/>
      <c r="IS15" s="943"/>
    </row>
    <row r="16" spans="1:253" s="484" customFormat="1">
      <c r="A16" s="931"/>
      <c r="B16" s="517"/>
      <c r="C16" s="861"/>
      <c r="D16" s="861"/>
      <c r="E16" s="937"/>
      <c r="F16" s="861"/>
      <c r="G16" s="483"/>
      <c r="H16" s="1025"/>
      <c r="I16" s="915"/>
      <c r="J16" s="936"/>
      <c r="K16" s="934"/>
      <c r="L16" s="917"/>
      <c r="M16" s="917"/>
      <c r="N16" s="917"/>
      <c r="O16" s="917"/>
      <c r="P16" s="917"/>
      <c r="Q16" s="917"/>
      <c r="R16" s="917"/>
      <c r="S16" s="917"/>
      <c r="T16" s="917"/>
      <c r="U16" s="917"/>
      <c r="V16" s="917"/>
      <c r="W16" s="917"/>
      <c r="X16" s="917"/>
      <c r="Y16" s="917"/>
      <c r="Z16" s="917"/>
      <c r="AA16" s="917"/>
      <c r="AB16" s="917"/>
      <c r="AC16" s="917"/>
      <c r="AD16" s="917"/>
      <c r="AE16" s="917"/>
      <c r="AF16" s="917"/>
      <c r="AG16" s="917"/>
      <c r="AH16" s="917"/>
      <c r="AI16" s="917"/>
      <c r="AJ16" s="917"/>
      <c r="AK16" s="917"/>
      <c r="AL16" s="917"/>
      <c r="AM16" s="917"/>
      <c r="AN16" s="917"/>
      <c r="AO16" s="917"/>
      <c r="AP16" s="917"/>
      <c r="AQ16" s="917"/>
      <c r="AR16" s="917"/>
      <c r="AS16" s="917"/>
      <c r="AT16" s="917"/>
      <c r="AU16" s="917"/>
      <c r="AV16" s="917"/>
      <c r="AW16" s="917"/>
      <c r="AX16" s="917"/>
      <c r="AY16" s="917"/>
      <c r="AZ16" s="917"/>
      <c r="BA16" s="917"/>
      <c r="BB16" s="917"/>
      <c r="BC16" s="917"/>
      <c r="BD16" s="917"/>
      <c r="BE16" s="917"/>
      <c r="BF16" s="917"/>
      <c r="BG16" s="917"/>
      <c r="BH16" s="917"/>
      <c r="BI16" s="917"/>
      <c r="BJ16" s="917"/>
      <c r="BK16" s="917"/>
      <c r="BL16" s="917"/>
      <c r="BM16" s="917"/>
      <c r="BN16" s="917"/>
      <c r="BO16" s="917"/>
      <c r="BP16" s="917"/>
      <c r="BQ16" s="917"/>
      <c r="BR16" s="917"/>
      <c r="BS16" s="917"/>
      <c r="BT16" s="917"/>
      <c r="BU16" s="917"/>
      <c r="BV16" s="917"/>
      <c r="BW16" s="917"/>
      <c r="BX16" s="917"/>
      <c r="BY16" s="917"/>
      <c r="BZ16" s="917"/>
      <c r="CA16" s="917"/>
      <c r="CB16" s="917"/>
      <c r="CC16" s="917"/>
      <c r="CD16" s="917"/>
      <c r="CE16" s="917"/>
      <c r="CF16" s="917"/>
      <c r="CG16" s="917"/>
      <c r="CH16" s="917"/>
      <c r="CI16" s="917"/>
      <c r="CJ16" s="917"/>
      <c r="CK16" s="917"/>
      <c r="CL16" s="917"/>
      <c r="CM16" s="917"/>
      <c r="CN16" s="917"/>
      <c r="CO16" s="917"/>
      <c r="CP16" s="917"/>
      <c r="CQ16" s="917"/>
      <c r="CR16" s="917"/>
      <c r="CS16" s="917"/>
      <c r="CT16" s="917"/>
      <c r="CU16" s="917"/>
      <c r="CV16" s="917"/>
      <c r="CW16" s="917"/>
      <c r="CX16" s="917"/>
      <c r="CY16" s="917"/>
      <c r="CZ16" s="917"/>
      <c r="DA16" s="917"/>
      <c r="DB16" s="917"/>
      <c r="DC16" s="917"/>
      <c r="DD16" s="917"/>
      <c r="DE16" s="917"/>
      <c r="DF16" s="917"/>
      <c r="DG16" s="917"/>
      <c r="DH16" s="917"/>
      <c r="DI16" s="917"/>
      <c r="DJ16" s="917"/>
      <c r="DK16" s="917"/>
      <c r="DL16" s="917"/>
      <c r="DM16" s="917"/>
      <c r="DN16" s="917"/>
      <c r="DO16" s="917"/>
      <c r="DP16" s="917"/>
      <c r="DQ16" s="917"/>
      <c r="DR16" s="917"/>
      <c r="DS16" s="917"/>
      <c r="DT16" s="917"/>
      <c r="DU16" s="917"/>
      <c r="DV16" s="917"/>
      <c r="DW16" s="917"/>
      <c r="DX16" s="917"/>
      <c r="DY16" s="917"/>
      <c r="DZ16" s="917"/>
      <c r="EA16" s="917"/>
      <c r="EB16" s="917"/>
      <c r="EC16" s="917"/>
      <c r="ED16" s="917"/>
      <c r="EE16" s="917"/>
      <c r="EF16" s="917"/>
      <c r="EG16" s="917"/>
      <c r="EH16" s="917"/>
      <c r="EI16" s="917"/>
      <c r="EJ16" s="917"/>
      <c r="EK16" s="917"/>
      <c r="EL16" s="917"/>
      <c r="EM16" s="917"/>
      <c r="EN16" s="917"/>
      <c r="EO16" s="917"/>
      <c r="EP16" s="917"/>
      <c r="EQ16" s="917"/>
      <c r="ER16" s="917"/>
      <c r="ES16" s="917"/>
      <c r="ET16" s="917"/>
      <c r="EU16" s="917"/>
      <c r="EV16" s="917"/>
      <c r="EW16" s="917"/>
      <c r="EX16" s="917"/>
      <c r="EY16" s="917"/>
      <c r="EZ16" s="917"/>
      <c r="FA16" s="917"/>
      <c r="FB16" s="917"/>
      <c r="FC16" s="917"/>
      <c r="FD16" s="917"/>
      <c r="FE16" s="917"/>
      <c r="FF16" s="917"/>
      <c r="FG16" s="917"/>
      <c r="FH16" s="917"/>
      <c r="FI16" s="917"/>
      <c r="FJ16" s="917"/>
      <c r="FK16" s="917"/>
      <c r="FL16" s="917"/>
      <c r="FM16" s="917"/>
      <c r="FN16" s="917"/>
      <c r="FO16" s="917"/>
      <c r="FP16" s="917"/>
      <c r="FQ16" s="917"/>
      <c r="FR16" s="917"/>
      <c r="FS16" s="917"/>
      <c r="FT16" s="917"/>
      <c r="FU16" s="917"/>
      <c r="FV16" s="917"/>
      <c r="FW16" s="917"/>
      <c r="FX16" s="917"/>
      <c r="FY16" s="917"/>
      <c r="FZ16" s="917"/>
      <c r="GA16" s="917"/>
      <c r="GB16" s="917"/>
      <c r="GC16" s="917"/>
      <c r="GD16" s="917"/>
      <c r="GE16" s="917"/>
      <c r="GF16" s="917"/>
      <c r="GG16" s="917"/>
      <c r="GH16" s="917"/>
      <c r="GI16" s="917"/>
      <c r="GJ16" s="917"/>
      <c r="GK16" s="917"/>
      <c r="GL16" s="917"/>
      <c r="GM16" s="917"/>
      <c r="GN16" s="917"/>
      <c r="GO16" s="917"/>
      <c r="GP16" s="917"/>
      <c r="GQ16" s="917"/>
      <c r="GR16" s="917"/>
      <c r="GS16" s="917"/>
      <c r="GT16" s="917"/>
      <c r="GU16" s="917"/>
      <c r="GV16" s="917"/>
      <c r="GW16" s="917"/>
      <c r="GX16" s="917"/>
      <c r="GY16" s="917"/>
      <c r="GZ16" s="917"/>
      <c r="HA16" s="917"/>
      <c r="HB16" s="917"/>
      <c r="HC16" s="917"/>
      <c r="HD16" s="917"/>
      <c r="HE16" s="917"/>
      <c r="HF16" s="917"/>
      <c r="HG16" s="917"/>
      <c r="HH16" s="917"/>
      <c r="HI16" s="917"/>
      <c r="HJ16" s="917"/>
      <c r="HK16" s="917"/>
      <c r="HL16" s="917"/>
      <c r="HM16" s="917"/>
      <c r="HN16" s="917"/>
      <c r="HO16" s="917"/>
      <c r="HP16" s="917"/>
      <c r="HQ16" s="917"/>
      <c r="HR16" s="917"/>
      <c r="HS16" s="917"/>
      <c r="HT16" s="917"/>
      <c r="HU16" s="917"/>
      <c r="HV16" s="917"/>
      <c r="HW16" s="917"/>
      <c r="HX16" s="917"/>
      <c r="HY16" s="917"/>
      <c r="HZ16" s="917"/>
      <c r="IA16" s="917"/>
      <c r="IB16" s="917"/>
      <c r="IC16" s="917"/>
      <c r="ID16" s="917"/>
      <c r="IE16" s="917"/>
      <c r="IF16" s="917"/>
      <c r="IG16" s="917"/>
      <c r="IH16" s="917"/>
      <c r="II16" s="917"/>
      <c r="IJ16" s="917"/>
      <c r="IK16" s="917"/>
      <c r="IL16" s="917"/>
      <c r="IM16" s="917"/>
      <c r="IN16" s="917"/>
      <c r="IO16" s="917"/>
      <c r="IP16" s="917"/>
      <c r="IQ16" s="917"/>
      <c r="IR16" s="917"/>
      <c r="IS16" s="917"/>
    </row>
    <row r="17" spans="1:253" s="515" customFormat="1">
      <c r="A17" s="1264"/>
      <c r="B17" s="1267" t="s">
        <v>2036</v>
      </c>
      <c r="C17" s="1018"/>
      <c r="E17" s="870" t="s">
        <v>2037</v>
      </c>
      <c r="H17" s="943"/>
      <c r="I17" s="673" t="s">
        <v>2038</v>
      </c>
      <c r="J17" s="1265"/>
      <c r="K17" s="1266"/>
      <c r="L17" s="943"/>
      <c r="M17" s="943"/>
      <c r="N17" s="943"/>
      <c r="O17" s="943"/>
      <c r="P17" s="943"/>
      <c r="Q17" s="943"/>
      <c r="R17" s="943"/>
      <c r="S17" s="943"/>
      <c r="T17" s="943"/>
      <c r="U17" s="943"/>
      <c r="V17" s="943"/>
      <c r="W17" s="943"/>
      <c r="X17" s="943"/>
      <c r="Y17" s="943"/>
      <c r="Z17" s="943"/>
      <c r="AA17" s="943"/>
      <c r="AB17" s="943"/>
      <c r="AC17" s="943"/>
      <c r="AD17" s="943"/>
      <c r="AE17" s="943"/>
      <c r="AF17" s="943"/>
      <c r="AG17" s="943"/>
      <c r="AH17" s="943"/>
      <c r="AI17" s="943"/>
      <c r="AJ17" s="943"/>
      <c r="AK17" s="943"/>
      <c r="AL17" s="943"/>
      <c r="AM17" s="943"/>
      <c r="AN17" s="943"/>
      <c r="AO17" s="943"/>
      <c r="AP17" s="943"/>
      <c r="AQ17" s="943"/>
      <c r="AR17" s="943"/>
      <c r="AS17" s="943"/>
      <c r="AT17" s="943"/>
      <c r="AU17" s="943"/>
      <c r="AV17" s="943"/>
      <c r="AW17" s="943"/>
      <c r="AX17" s="943"/>
      <c r="AY17" s="943"/>
      <c r="AZ17" s="943"/>
      <c r="BA17" s="943"/>
      <c r="BB17" s="943"/>
      <c r="BC17" s="943"/>
      <c r="BD17" s="943"/>
      <c r="BE17" s="943"/>
      <c r="BF17" s="943"/>
      <c r="BG17" s="943"/>
      <c r="BH17" s="943"/>
      <c r="BI17" s="943"/>
      <c r="BJ17" s="943"/>
      <c r="BK17" s="943"/>
      <c r="BL17" s="943"/>
      <c r="BM17" s="943"/>
      <c r="BN17" s="943"/>
      <c r="BO17" s="943"/>
      <c r="BP17" s="943"/>
      <c r="BQ17" s="943"/>
      <c r="BR17" s="943"/>
      <c r="BS17" s="943"/>
      <c r="BT17" s="943"/>
      <c r="BU17" s="943"/>
      <c r="BV17" s="943"/>
      <c r="BW17" s="943"/>
      <c r="BX17" s="943"/>
      <c r="BY17" s="943"/>
      <c r="BZ17" s="943"/>
      <c r="CA17" s="943"/>
      <c r="CB17" s="943"/>
      <c r="CC17" s="943"/>
      <c r="CD17" s="943"/>
      <c r="CE17" s="943"/>
      <c r="CF17" s="943"/>
      <c r="CG17" s="943"/>
      <c r="CH17" s="943"/>
      <c r="CI17" s="943"/>
      <c r="CJ17" s="943"/>
      <c r="CK17" s="943"/>
      <c r="CL17" s="943"/>
      <c r="CM17" s="943"/>
      <c r="CN17" s="943"/>
      <c r="CO17" s="943"/>
      <c r="CP17" s="943"/>
      <c r="CQ17" s="943"/>
      <c r="CR17" s="943"/>
      <c r="CS17" s="943"/>
      <c r="CT17" s="943"/>
      <c r="CU17" s="943"/>
      <c r="CV17" s="943"/>
      <c r="CW17" s="943"/>
      <c r="CX17" s="943"/>
      <c r="CY17" s="943"/>
      <c r="CZ17" s="943"/>
      <c r="DA17" s="943"/>
      <c r="DB17" s="943"/>
      <c r="DC17" s="943"/>
      <c r="DD17" s="943"/>
      <c r="DE17" s="943"/>
      <c r="DF17" s="943"/>
      <c r="DG17" s="943"/>
      <c r="DH17" s="943"/>
      <c r="DI17" s="943"/>
      <c r="DJ17" s="943"/>
      <c r="DK17" s="943"/>
      <c r="DL17" s="943"/>
      <c r="DM17" s="943"/>
      <c r="DN17" s="943"/>
      <c r="DO17" s="943"/>
      <c r="DP17" s="943"/>
      <c r="DQ17" s="943"/>
      <c r="DR17" s="943"/>
      <c r="DS17" s="943"/>
      <c r="DT17" s="943"/>
      <c r="DU17" s="943"/>
      <c r="DV17" s="943"/>
      <c r="DW17" s="943"/>
      <c r="DX17" s="943"/>
      <c r="DY17" s="943"/>
      <c r="DZ17" s="943"/>
      <c r="EA17" s="943"/>
      <c r="EB17" s="943"/>
      <c r="EC17" s="943"/>
      <c r="ED17" s="943"/>
      <c r="EE17" s="943"/>
      <c r="EF17" s="943"/>
      <c r="EG17" s="943"/>
      <c r="EH17" s="943"/>
      <c r="EI17" s="943"/>
      <c r="EJ17" s="943"/>
      <c r="EK17" s="943"/>
      <c r="EL17" s="943"/>
      <c r="EM17" s="943"/>
      <c r="EN17" s="943"/>
      <c r="EO17" s="943"/>
      <c r="EP17" s="943"/>
      <c r="EQ17" s="943"/>
      <c r="ER17" s="943"/>
      <c r="ES17" s="943"/>
      <c r="ET17" s="943"/>
      <c r="EU17" s="943"/>
      <c r="EV17" s="943"/>
      <c r="EW17" s="943"/>
      <c r="EX17" s="943"/>
      <c r="EY17" s="943"/>
      <c r="EZ17" s="943"/>
      <c r="FA17" s="943"/>
      <c r="FB17" s="943"/>
      <c r="FC17" s="943"/>
      <c r="FD17" s="943"/>
      <c r="FE17" s="943"/>
      <c r="FF17" s="943"/>
      <c r="FG17" s="943"/>
      <c r="FH17" s="943"/>
      <c r="FI17" s="943"/>
      <c r="FJ17" s="943"/>
      <c r="FK17" s="943"/>
      <c r="FL17" s="943"/>
      <c r="FM17" s="943"/>
      <c r="FN17" s="943"/>
      <c r="FO17" s="943"/>
      <c r="FP17" s="943"/>
      <c r="FQ17" s="943"/>
      <c r="FR17" s="943"/>
      <c r="FS17" s="943"/>
      <c r="FT17" s="943"/>
      <c r="FU17" s="943"/>
      <c r="FV17" s="943"/>
      <c r="FW17" s="943"/>
      <c r="FX17" s="943"/>
      <c r="FY17" s="943"/>
      <c r="FZ17" s="943"/>
      <c r="GA17" s="943"/>
      <c r="GB17" s="943"/>
      <c r="GC17" s="943"/>
      <c r="GD17" s="943"/>
      <c r="GE17" s="943"/>
      <c r="GF17" s="943"/>
      <c r="GG17" s="943"/>
      <c r="GH17" s="943"/>
      <c r="GI17" s="943"/>
      <c r="GJ17" s="943"/>
      <c r="GK17" s="943"/>
      <c r="GL17" s="943"/>
      <c r="GM17" s="943"/>
      <c r="GN17" s="943"/>
      <c r="GO17" s="943"/>
      <c r="GP17" s="943"/>
      <c r="GQ17" s="943"/>
      <c r="GR17" s="943"/>
      <c r="GS17" s="943"/>
      <c r="GT17" s="943"/>
      <c r="GU17" s="943"/>
      <c r="GV17" s="943"/>
      <c r="GW17" s="943"/>
      <c r="GX17" s="943"/>
      <c r="GY17" s="943"/>
      <c r="GZ17" s="943"/>
      <c r="HA17" s="943"/>
      <c r="HB17" s="943"/>
      <c r="HC17" s="943"/>
      <c r="HD17" s="943"/>
      <c r="HE17" s="943"/>
      <c r="HF17" s="943"/>
      <c r="HG17" s="943"/>
      <c r="HH17" s="943"/>
      <c r="HI17" s="943"/>
      <c r="HJ17" s="943"/>
      <c r="HK17" s="943"/>
      <c r="HL17" s="943"/>
      <c r="HM17" s="943"/>
      <c r="HN17" s="943"/>
      <c r="HO17" s="943"/>
      <c r="HP17" s="943"/>
      <c r="HQ17" s="943"/>
      <c r="HR17" s="943"/>
      <c r="HS17" s="943"/>
      <c r="HT17" s="943"/>
      <c r="HU17" s="943"/>
      <c r="HV17" s="943"/>
      <c r="HW17" s="943"/>
      <c r="HX17" s="943"/>
      <c r="HY17" s="943"/>
      <c r="HZ17" s="943"/>
      <c r="IA17" s="943"/>
      <c r="IB17" s="943"/>
      <c r="IC17" s="943"/>
      <c r="ID17" s="943"/>
      <c r="IE17" s="943"/>
      <c r="IF17" s="943"/>
      <c r="IG17" s="943"/>
      <c r="IH17" s="943"/>
      <c r="II17" s="943"/>
      <c r="IJ17" s="943"/>
      <c r="IK17" s="943"/>
      <c r="IL17" s="943"/>
      <c r="IM17" s="943"/>
      <c r="IN17" s="943"/>
      <c r="IO17" s="943"/>
      <c r="IP17" s="943"/>
      <c r="IQ17" s="943"/>
      <c r="IR17" s="943"/>
      <c r="IS17" s="943"/>
    </row>
    <row r="18" spans="1:253" s="484" customFormat="1">
      <c r="A18" s="945"/>
      <c r="B18" s="484" t="s">
        <v>13</v>
      </c>
      <c r="E18" s="937" t="s">
        <v>15</v>
      </c>
      <c r="H18" s="917"/>
      <c r="I18" s="668" t="s">
        <v>14</v>
      </c>
      <c r="J18" s="942"/>
      <c r="K18" s="937"/>
      <c r="L18" s="917"/>
      <c r="M18" s="917"/>
      <c r="N18" s="917"/>
      <c r="O18" s="917"/>
      <c r="P18" s="917"/>
      <c r="Q18" s="917"/>
      <c r="R18" s="917"/>
      <c r="S18" s="917"/>
      <c r="T18" s="917"/>
      <c r="U18" s="917"/>
      <c r="V18" s="917"/>
      <c r="W18" s="917"/>
      <c r="X18" s="917"/>
      <c r="Y18" s="917"/>
      <c r="Z18" s="917"/>
      <c r="AA18" s="917"/>
      <c r="AB18" s="917"/>
      <c r="AC18" s="917"/>
      <c r="AD18" s="917"/>
      <c r="AE18" s="917"/>
      <c r="AF18" s="917"/>
      <c r="AG18" s="917"/>
      <c r="AH18" s="917"/>
      <c r="AI18" s="917"/>
      <c r="AJ18" s="917"/>
      <c r="AK18" s="917"/>
      <c r="AL18" s="917"/>
      <c r="AM18" s="917"/>
      <c r="AN18" s="917"/>
      <c r="AO18" s="917"/>
      <c r="AP18" s="917"/>
      <c r="AQ18" s="917"/>
      <c r="AR18" s="917"/>
      <c r="AS18" s="917"/>
      <c r="AT18" s="917"/>
      <c r="AU18" s="917"/>
      <c r="AV18" s="917"/>
      <c r="AW18" s="917"/>
      <c r="AX18" s="917"/>
      <c r="AY18" s="917"/>
      <c r="AZ18" s="917"/>
      <c r="BA18" s="917"/>
      <c r="BB18" s="917"/>
      <c r="BC18" s="917"/>
      <c r="BD18" s="917"/>
      <c r="BE18" s="917"/>
      <c r="BF18" s="917"/>
      <c r="BG18" s="917"/>
      <c r="BH18" s="917"/>
      <c r="BI18" s="917"/>
      <c r="BJ18" s="917"/>
      <c r="BK18" s="917"/>
      <c r="BL18" s="917"/>
      <c r="BM18" s="917"/>
      <c r="BN18" s="917"/>
      <c r="BO18" s="917"/>
      <c r="BP18" s="917"/>
      <c r="BQ18" s="917"/>
      <c r="BR18" s="917"/>
      <c r="BS18" s="917"/>
      <c r="BT18" s="917"/>
      <c r="BU18" s="917"/>
      <c r="BV18" s="917"/>
      <c r="BW18" s="917"/>
      <c r="BX18" s="917"/>
      <c r="BY18" s="917"/>
      <c r="BZ18" s="917"/>
      <c r="CA18" s="917"/>
      <c r="CB18" s="917"/>
      <c r="CC18" s="917"/>
      <c r="CD18" s="917"/>
      <c r="CE18" s="917"/>
      <c r="CF18" s="917"/>
      <c r="CG18" s="917"/>
      <c r="CH18" s="917"/>
      <c r="CI18" s="917"/>
      <c r="CJ18" s="917"/>
      <c r="CK18" s="917"/>
      <c r="CL18" s="917"/>
      <c r="CM18" s="917"/>
      <c r="CN18" s="917"/>
      <c r="CO18" s="917"/>
      <c r="CP18" s="917"/>
      <c r="CQ18" s="917"/>
      <c r="CR18" s="917"/>
      <c r="CS18" s="917"/>
      <c r="CT18" s="917"/>
      <c r="CU18" s="917"/>
      <c r="CV18" s="917"/>
      <c r="CW18" s="917"/>
      <c r="CX18" s="917"/>
      <c r="CY18" s="917"/>
      <c r="CZ18" s="917"/>
      <c r="DA18" s="917"/>
      <c r="DB18" s="917"/>
      <c r="DC18" s="917"/>
      <c r="DD18" s="917"/>
      <c r="DE18" s="917"/>
      <c r="DF18" s="917"/>
      <c r="DG18" s="917"/>
      <c r="DH18" s="917"/>
      <c r="DI18" s="917"/>
      <c r="DJ18" s="917"/>
      <c r="DK18" s="917"/>
      <c r="DL18" s="917"/>
      <c r="DM18" s="917"/>
      <c r="DN18" s="917"/>
      <c r="DO18" s="917"/>
      <c r="DP18" s="917"/>
      <c r="DQ18" s="917"/>
      <c r="DR18" s="917"/>
      <c r="DS18" s="917"/>
      <c r="DT18" s="917"/>
      <c r="DU18" s="917"/>
      <c r="DV18" s="917"/>
      <c r="DW18" s="917"/>
      <c r="DX18" s="917"/>
      <c r="DY18" s="917"/>
      <c r="DZ18" s="917"/>
      <c r="EA18" s="917"/>
      <c r="EB18" s="917"/>
      <c r="EC18" s="917"/>
      <c r="ED18" s="917"/>
      <c r="EE18" s="917"/>
      <c r="EF18" s="917"/>
      <c r="EG18" s="917"/>
      <c r="EH18" s="917"/>
      <c r="EI18" s="917"/>
      <c r="EJ18" s="917"/>
      <c r="EK18" s="917"/>
      <c r="EL18" s="917"/>
      <c r="EM18" s="917"/>
      <c r="EN18" s="917"/>
      <c r="EO18" s="917"/>
      <c r="EP18" s="917"/>
      <c r="EQ18" s="917"/>
      <c r="ER18" s="917"/>
      <c r="ES18" s="917"/>
      <c r="ET18" s="917"/>
      <c r="EU18" s="917"/>
      <c r="EV18" s="917"/>
      <c r="EW18" s="917"/>
      <c r="EX18" s="917"/>
      <c r="EY18" s="917"/>
      <c r="EZ18" s="917"/>
      <c r="FA18" s="917"/>
      <c r="FB18" s="917"/>
      <c r="FC18" s="917"/>
      <c r="FD18" s="917"/>
      <c r="FE18" s="917"/>
      <c r="FF18" s="917"/>
      <c r="FG18" s="917"/>
      <c r="FH18" s="917"/>
      <c r="FI18" s="917"/>
      <c r="FJ18" s="917"/>
      <c r="FK18" s="917"/>
      <c r="FL18" s="917"/>
      <c r="FM18" s="917"/>
      <c r="FN18" s="917"/>
      <c r="FO18" s="917"/>
      <c r="FP18" s="917"/>
      <c r="FQ18" s="917"/>
      <c r="FR18" s="917"/>
      <c r="FS18" s="917"/>
      <c r="FT18" s="917"/>
      <c r="FU18" s="917"/>
      <c r="FV18" s="917"/>
      <c r="FW18" s="917"/>
      <c r="FX18" s="917"/>
      <c r="FY18" s="917"/>
      <c r="FZ18" s="917"/>
      <c r="GA18" s="917"/>
      <c r="GB18" s="917"/>
      <c r="GC18" s="917"/>
      <c r="GD18" s="917"/>
      <c r="GE18" s="917"/>
      <c r="GF18" s="917"/>
      <c r="GG18" s="917"/>
      <c r="GH18" s="917"/>
      <c r="GI18" s="917"/>
      <c r="GJ18" s="917"/>
      <c r="GK18" s="917"/>
      <c r="GL18" s="917"/>
      <c r="GM18" s="917"/>
      <c r="GN18" s="917"/>
      <c r="GO18" s="917"/>
      <c r="GP18" s="917"/>
      <c r="GQ18" s="917"/>
      <c r="GR18" s="917"/>
      <c r="GS18" s="917"/>
      <c r="GT18" s="917"/>
      <c r="GU18" s="917"/>
      <c r="GV18" s="917"/>
      <c r="GW18" s="917"/>
      <c r="GX18" s="917"/>
      <c r="GY18" s="917"/>
      <c r="GZ18" s="917"/>
      <c r="HA18" s="917"/>
      <c r="HB18" s="917"/>
      <c r="HC18" s="917"/>
      <c r="HD18" s="917"/>
      <c r="HE18" s="917"/>
      <c r="HF18" s="917"/>
      <c r="HG18" s="917"/>
      <c r="HH18" s="917"/>
      <c r="HI18" s="917"/>
      <c r="HJ18" s="917"/>
      <c r="HK18" s="917"/>
      <c r="HL18" s="917"/>
      <c r="HM18" s="917"/>
      <c r="HN18" s="917"/>
      <c r="HO18" s="917"/>
      <c r="HP18" s="917"/>
      <c r="HQ18" s="917"/>
      <c r="HR18" s="917"/>
      <c r="HS18" s="917"/>
      <c r="HT18" s="917"/>
      <c r="HU18" s="917"/>
      <c r="HV18" s="917"/>
      <c r="HW18" s="917"/>
      <c r="HX18" s="917"/>
      <c r="HY18" s="917"/>
      <c r="HZ18" s="917"/>
      <c r="IA18" s="917"/>
      <c r="IB18" s="917"/>
      <c r="IC18" s="917"/>
      <c r="ID18" s="917"/>
      <c r="IE18" s="917"/>
      <c r="IF18" s="917"/>
      <c r="IG18" s="917"/>
      <c r="IH18" s="917"/>
      <c r="II18" s="917"/>
      <c r="IJ18" s="917"/>
      <c r="IK18" s="917"/>
      <c r="IL18" s="917"/>
      <c r="IM18" s="917"/>
      <c r="IN18" s="917"/>
      <c r="IO18" s="917"/>
      <c r="IP18" s="917"/>
      <c r="IQ18" s="917"/>
      <c r="IR18" s="917"/>
      <c r="IS18" s="917"/>
    </row>
    <row r="19" spans="1:253">
      <c r="A19" s="1250"/>
      <c r="B19" s="751" t="s">
        <v>943</v>
      </c>
      <c r="D19" s="669"/>
      <c r="E19" s="717" t="s">
        <v>948</v>
      </c>
      <c r="F19" s="1253"/>
      <c r="H19" s="1250"/>
      <c r="I19" s="1254" t="s">
        <v>946</v>
      </c>
      <c r="J19" s="1250"/>
    </row>
    <row r="20" spans="1:253">
      <c r="A20" s="1247"/>
      <c r="B20" s="1250"/>
      <c r="D20" s="669"/>
      <c r="E20" s="666" t="s">
        <v>947</v>
      </c>
      <c r="F20" s="1253"/>
      <c r="H20" s="569"/>
      <c r="I20" s="883" t="s">
        <v>945</v>
      </c>
      <c r="J20" s="1254"/>
    </row>
    <row r="21" spans="1:253">
      <c r="A21" s="1255"/>
      <c r="B21" s="1250"/>
      <c r="D21" s="669"/>
      <c r="E21" s="671"/>
      <c r="F21" s="1253"/>
      <c r="G21" s="1253"/>
      <c r="H21" s="569"/>
      <c r="J21" s="1250"/>
    </row>
    <row r="22" spans="1:253">
      <c r="A22" s="1250"/>
      <c r="B22" s="1250"/>
      <c r="C22" s="836"/>
      <c r="D22" s="836"/>
      <c r="E22" s="836"/>
      <c r="F22" s="1253"/>
      <c r="G22" s="1253"/>
      <c r="H22" s="1256"/>
      <c r="J22" s="818"/>
    </row>
    <row r="23" spans="1:253">
      <c r="A23" s="1250"/>
      <c r="B23" s="1257"/>
      <c r="C23" s="1154"/>
      <c r="D23" s="1154"/>
      <c r="E23" s="1250"/>
      <c r="F23" s="1251"/>
      <c r="G23" s="1253"/>
      <c r="H23" s="1256"/>
      <c r="I23" s="1257"/>
      <c r="J23" s="818"/>
    </row>
    <row r="24" spans="1:253">
      <c r="A24" s="1247"/>
      <c r="B24" s="1248"/>
      <c r="C24" s="1249"/>
      <c r="D24" s="1249"/>
      <c r="E24" s="1250"/>
      <c r="F24" s="1251"/>
      <c r="G24" s="1253"/>
      <c r="H24" s="569"/>
      <c r="I24" s="1252"/>
      <c r="J24" s="1250"/>
    </row>
  </sheetData>
  <mergeCells count="3">
    <mergeCell ref="A4:J4"/>
    <mergeCell ref="A1:J1"/>
    <mergeCell ref="A2:J2"/>
  </mergeCells>
  <printOptions horizontalCentered="1"/>
  <pageMargins left="0.70866141732283472" right="0.70866141732283472" top="0.74803149606299213" bottom="0.74803149606299213" header="0.31496062992125984" footer="0.31496062992125984"/>
  <pageSetup paperSize="125" scale="43" orientation="landscape" r:id="rId1"/>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8">
    <tabColor rgb="FF00B050"/>
  </sheetPr>
  <dimension ref="A1:IN39"/>
  <sheetViews>
    <sheetView workbookViewId="0">
      <selection activeCell="B7" sqref="B7:L16"/>
    </sheetView>
  </sheetViews>
  <sheetFormatPr baseColWidth="10" defaultColWidth="11.42578125" defaultRowHeight="12.75"/>
  <cols>
    <col min="1" max="1" width="5.42578125" style="5" bestFit="1" customWidth="1"/>
    <col min="2" max="2" width="12.85546875" style="4" bestFit="1" customWidth="1"/>
    <col min="3" max="3" width="54.140625" style="4" customWidth="1"/>
    <col min="4" max="4" width="21.42578125" style="4" customWidth="1"/>
    <col min="5" max="5" width="26.140625" style="4" bestFit="1" customWidth="1"/>
    <col min="6" max="6" width="12.7109375" style="4" customWidth="1"/>
    <col min="7" max="7" width="14.42578125" style="18" customWidth="1"/>
    <col min="8" max="8" width="9.42578125" style="28" customWidth="1"/>
    <col min="9" max="10" width="15.42578125" style="4" bestFit="1" customWidth="1"/>
    <col min="11" max="11" width="18.7109375" style="4" customWidth="1"/>
    <col min="12" max="12" width="22.140625" style="18" customWidth="1"/>
    <col min="13" max="13" width="14.42578125" style="4" bestFit="1" customWidth="1"/>
    <col min="14" max="16384" width="11.42578125" style="4"/>
  </cols>
  <sheetData>
    <row r="1" spans="1:248" customFormat="1" ht="12.75" customHeight="1">
      <c r="A1" s="1274" t="str">
        <f>+'DISPONIBLE Bo'!A1</f>
        <v>LA NOTA COLOMBIA SAS</v>
      </c>
      <c r="B1" s="1274"/>
      <c r="C1" s="1274"/>
      <c r="D1" s="1274"/>
      <c r="E1" s="1274"/>
      <c r="F1" s="1274"/>
      <c r="G1" s="1274"/>
      <c r="H1" s="1274"/>
      <c r="I1" s="1274"/>
      <c r="J1" s="1274"/>
      <c r="K1" s="1274"/>
      <c r="L1" s="1274"/>
      <c r="M1" s="1"/>
      <c r="N1" s="1"/>
      <c r="O1" s="1"/>
      <c r="P1" s="34"/>
      <c r="Q1" s="34"/>
      <c r="R1" s="34"/>
      <c r="S1" s="34"/>
      <c r="T1" s="34"/>
      <c r="U1" s="34"/>
      <c r="V1" s="34"/>
      <c r="W1" s="34"/>
      <c r="X1" s="34"/>
      <c r="Y1" s="34"/>
      <c r="Z1" s="34"/>
      <c r="AA1" s="34"/>
      <c r="AB1" s="34"/>
      <c r="AC1" s="34"/>
      <c r="AD1" s="34"/>
      <c r="AE1" s="34"/>
      <c r="AF1" s="34"/>
      <c r="AG1" s="34"/>
      <c r="AH1" s="34"/>
      <c r="AI1" s="34"/>
      <c r="AJ1" s="34"/>
      <c r="AK1" s="34"/>
      <c r="AL1" s="34"/>
      <c r="AM1" s="34"/>
      <c r="AN1" s="34"/>
      <c r="AO1" s="34"/>
      <c r="AP1" s="34"/>
      <c r="AQ1" s="34"/>
      <c r="AR1" s="34"/>
      <c r="AS1" s="34"/>
      <c r="AT1" s="34"/>
      <c r="AU1" s="34"/>
      <c r="AV1" s="34"/>
      <c r="AW1" s="34"/>
      <c r="AX1" s="34"/>
      <c r="AY1" s="34"/>
      <c r="AZ1" s="34"/>
      <c r="BA1" s="34"/>
      <c r="BB1" s="34"/>
      <c r="BC1" s="34"/>
      <c r="BD1" s="34"/>
      <c r="BE1" s="34"/>
      <c r="BF1" s="34"/>
      <c r="BG1" s="34"/>
      <c r="BH1" s="34"/>
      <c r="BI1" s="34"/>
      <c r="BJ1" s="34"/>
      <c r="BK1" s="34"/>
      <c r="BL1" s="34"/>
      <c r="BM1" s="34"/>
      <c r="BN1" s="34"/>
      <c r="BO1" s="34"/>
      <c r="BP1" s="34"/>
      <c r="BQ1" s="34"/>
      <c r="BR1" s="34"/>
      <c r="BS1" s="34"/>
      <c r="BT1" s="34"/>
      <c r="BU1" s="34"/>
      <c r="BV1" s="34"/>
      <c r="BW1" s="34"/>
      <c r="BX1" s="34"/>
      <c r="BY1" s="34"/>
      <c r="BZ1" s="34"/>
      <c r="CA1" s="34"/>
      <c r="CB1" s="34"/>
      <c r="CC1" s="34"/>
      <c r="CD1" s="34"/>
      <c r="CE1" s="34"/>
      <c r="CF1" s="34"/>
      <c r="CG1" s="34"/>
      <c r="CH1" s="34"/>
      <c r="CI1" s="34"/>
      <c r="CJ1" s="34"/>
      <c r="CK1" s="34"/>
      <c r="CL1" s="34"/>
      <c r="CM1" s="34"/>
      <c r="CN1" s="34"/>
      <c r="CO1" s="34"/>
      <c r="CP1" s="34"/>
      <c r="CQ1" s="34"/>
      <c r="CR1" s="34"/>
      <c r="CS1" s="34"/>
      <c r="CT1" s="34"/>
      <c r="CU1" s="34"/>
      <c r="CV1" s="34"/>
      <c r="CW1" s="34"/>
      <c r="CX1" s="34"/>
      <c r="CY1" s="34"/>
      <c r="CZ1" s="34"/>
      <c r="DA1" s="34"/>
      <c r="DB1" s="34"/>
      <c r="DC1" s="34"/>
      <c r="DD1" s="34"/>
      <c r="DE1" s="34"/>
      <c r="DF1" s="34"/>
      <c r="DG1" s="34"/>
      <c r="DH1" s="34"/>
      <c r="DI1" s="34"/>
      <c r="DJ1" s="34"/>
      <c r="DK1" s="34"/>
      <c r="DL1" s="34"/>
      <c r="DM1" s="34"/>
      <c r="DN1" s="34"/>
      <c r="DO1" s="34"/>
      <c r="DP1" s="34"/>
      <c r="DQ1" s="34"/>
      <c r="DR1" s="34"/>
      <c r="DS1" s="34"/>
      <c r="DT1" s="34"/>
      <c r="DU1" s="34"/>
      <c r="DV1" s="34"/>
      <c r="DW1" s="34"/>
      <c r="DX1" s="34"/>
      <c r="DY1" s="34"/>
      <c r="DZ1" s="34"/>
      <c r="EA1" s="34"/>
      <c r="EB1" s="34"/>
      <c r="EC1" s="34"/>
      <c r="ED1" s="34"/>
      <c r="EE1" s="34"/>
      <c r="EF1" s="34"/>
      <c r="EG1" s="34"/>
      <c r="EH1" s="34"/>
      <c r="EI1" s="34"/>
      <c r="EJ1" s="34"/>
      <c r="EK1" s="34"/>
      <c r="EL1" s="34"/>
      <c r="EM1" s="34"/>
      <c r="EN1" s="34"/>
      <c r="EO1" s="34"/>
      <c r="EP1" s="34"/>
      <c r="EQ1" s="34"/>
      <c r="ER1" s="34"/>
      <c r="ES1" s="34"/>
      <c r="ET1" s="34"/>
      <c r="EU1" s="34"/>
      <c r="EV1" s="34"/>
      <c r="EW1" s="34"/>
      <c r="EX1" s="34"/>
      <c r="EY1" s="34"/>
      <c r="EZ1" s="34"/>
      <c r="FA1" s="34"/>
      <c r="FB1" s="34"/>
      <c r="FC1" s="34"/>
      <c r="FD1" s="34"/>
      <c r="FE1" s="34"/>
      <c r="FF1" s="34"/>
      <c r="FG1" s="34"/>
      <c r="FH1" s="34"/>
      <c r="FI1" s="34"/>
      <c r="FJ1" s="34"/>
      <c r="FK1" s="34"/>
      <c r="FL1" s="34"/>
      <c r="FM1" s="34"/>
      <c r="FN1" s="34"/>
      <c r="FO1" s="34"/>
      <c r="FP1" s="34"/>
      <c r="FQ1" s="34"/>
      <c r="FR1" s="34"/>
      <c r="FS1" s="34"/>
      <c r="FT1" s="34"/>
      <c r="FU1" s="34"/>
      <c r="FV1" s="34"/>
      <c r="FW1" s="34"/>
      <c r="FX1" s="34"/>
      <c r="FY1" s="34"/>
      <c r="FZ1" s="34"/>
      <c r="GA1" s="34"/>
      <c r="GB1" s="34"/>
      <c r="GC1" s="34"/>
      <c r="GD1" s="34"/>
      <c r="GE1" s="34"/>
      <c r="GF1" s="34"/>
      <c r="GG1" s="34"/>
      <c r="GH1" s="34"/>
      <c r="GI1" s="34"/>
      <c r="GJ1" s="34"/>
      <c r="GK1" s="34"/>
      <c r="GL1" s="34"/>
      <c r="GM1" s="34"/>
      <c r="GN1" s="34"/>
      <c r="GO1" s="34"/>
      <c r="GP1" s="34"/>
      <c r="GQ1" s="34"/>
      <c r="GR1" s="34"/>
      <c r="GS1" s="34"/>
      <c r="GT1" s="34"/>
      <c r="GU1" s="34"/>
      <c r="GV1" s="34"/>
      <c r="GW1" s="34"/>
      <c r="GX1" s="34"/>
      <c r="GY1" s="34"/>
      <c r="GZ1" s="34"/>
      <c r="HA1" s="34"/>
      <c r="HB1" s="34"/>
      <c r="HC1" s="34"/>
      <c r="HD1" s="34"/>
      <c r="HE1" s="34"/>
      <c r="HF1" s="34"/>
      <c r="HG1" s="34"/>
      <c r="HH1" s="34"/>
      <c r="HI1" s="34"/>
      <c r="HJ1" s="34"/>
      <c r="HK1" s="34"/>
      <c r="HL1" s="34"/>
      <c r="HM1" s="34"/>
      <c r="HN1" s="34"/>
      <c r="HO1" s="34"/>
      <c r="HP1" s="34"/>
      <c r="HQ1" s="34"/>
      <c r="HR1" s="34"/>
      <c r="HS1" s="34"/>
      <c r="HT1" s="34"/>
      <c r="HU1" s="34"/>
      <c r="HV1" s="34"/>
      <c r="HW1" s="34"/>
      <c r="HX1" s="34"/>
      <c r="HY1" s="34"/>
      <c r="HZ1" s="34"/>
      <c r="IA1" s="34"/>
      <c r="IB1" s="34"/>
      <c r="IC1" s="34"/>
      <c r="ID1" s="34"/>
      <c r="IE1" s="34"/>
      <c r="IF1" s="34"/>
      <c r="IG1" s="34"/>
      <c r="IH1" s="34"/>
      <c r="II1" s="34"/>
      <c r="IJ1" s="34"/>
      <c r="IK1" s="34"/>
      <c r="IL1" s="34"/>
      <c r="IM1" s="34"/>
      <c r="IN1" s="34"/>
    </row>
    <row r="2" spans="1:248" customFormat="1" ht="12.75" customHeight="1">
      <c r="A2" s="1275" t="str">
        <f>+'DISPONIBLE Bo'!A2</f>
        <v>NIT 901233167-1</v>
      </c>
      <c r="B2" s="1275"/>
      <c r="C2" s="1275"/>
      <c r="D2" s="1275"/>
      <c r="E2" s="1275"/>
      <c r="F2" s="1275"/>
      <c r="G2" s="1275"/>
      <c r="H2" s="1275"/>
      <c r="I2" s="1275"/>
      <c r="J2" s="1275"/>
      <c r="K2" s="1275"/>
      <c r="L2" s="1275"/>
      <c r="M2" s="1"/>
      <c r="N2" s="1"/>
      <c r="O2" s="1"/>
      <c r="P2" s="34"/>
      <c r="Q2" s="34"/>
      <c r="R2" s="34"/>
      <c r="S2" s="34"/>
      <c r="T2" s="34"/>
      <c r="U2" s="34"/>
      <c r="V2" s="34"/>
      <c r="W2" s="34"/>
      <c r="X2" s="34"/>
      <c r="Y2" s="34"/>
      <c r="Z2" s="34"/>
      <c r="AA2" s="34"/>
      <c r="AB2" s="34"/>
      <c r="AC2" s="34"/>
      <c r="AD2" s="34"/>
      <c r="AE2" s="34"/>
      <c r="AF2" s="34"/>
      <c r="AG2" s="34"/>
      <c r="AH2" s="34"/>
      <c r="AI2" s="34"/>
      <c r="AJ2" s="34"/>
      <c r="AK2" s="34"/>
      <c r="AL2" s="34"/>
      <c r="AM2" s="34"/>
      <c r="AN2" s="34"/>
      <c r="AO2" s="34"/>
      <c r="AP2" s="34"/>
      <c r="AQ2" s="34"/>
      <c r="AR2" s="34"/>
      <c r="AS2" s="34"/>
      <c r="AT2" s="34"/>
      <c r="AU2" s="34"/>
      <c r="AV2" s="34"/>
      <c r="AW2" s="34"/>
      <c r="AX2" s="34"/>
      <c r="AY2" s="34"/>
      <c r="AZ2" s="34"/>
      <c r="BA2" s="34"/>
      <c r="BB2" s="34"/>
      <c r="BC2" s="34"/>
      <c r="BD2" s="34"/>
      <c r="BE2" s="34"/>
      <c r="BF2" s="34"/>
      <c r="BG2" s="34"/>
      <c r="BH2" s="34"/>
      <c r="BI2" s="34"/>
      <c r="BJ2" s="34"/>
      <c r="BK2" s="34"/>
      <c r="BL2" s="34"/>
      <c r="BM2" s="34"/>
      <c r="BN2" s="34"/>
      <c r="BO2" s="34"/>
      <c r="BP2" s="34"/>
      <c r="BQ2" s="34"/>
      <c r="BR2" s="34"/>
      <c r="BS2" s="34"/>
      <c r="BT2" s="34"/>
      <c r="BU2" s="34"/>
      <c r="BV2" s="34"/>
      <c r="BW2" s="34"/>
      <c r="BX2" s="34"/>
      <c r="BY2" s="34"/>
      <c r="BZ2" s="34"/>
      <c r="CA2" s="34"/>
      <c r="CB2" s="34"/>
      <c r="CC2" s="34"/>
      <c r="CD2" s="34"/>
      <c r="CE2" s="34"/>
      <c r="CF2" s="34"/>
      <c r="CG2" s="34"/>
      <c r="CH2" s="34"/>
      <c r="CI2" s="34"/>
      <c r="CJ2" s="34"/>
      <c r="CK2" s="34"/>
      <c r="CL2" s="34"/>
      <c r="CM2" s="34"/>
      <c r="CN2" s="34"/>
      <c r="CO2" s="34"/>
      <c r="CP2" s="34"/>
      <c r="CQ2" s="34"/>
      <c r="CR2" s="34"/>
      <c r="CS2" s="34"/>
      <c r="CT2" s="34"/>
      <c r="CU2" s="34"/>
      <c r="CV2" s="34"/>
      <c r="CW2" s="34"/>
      <c r="CX2" s="34"/>
      <c r="CY2" s="34"/>
      <c r="CZ2" s="34"/>
      <c r="DA2" s="34"/>
      <c r="DB2" s="34"/>
      <c r="DC2" s="34"/>
      <c r="DD2" s="34"/>
      <c r="DE2" s="34"/>
      <c r="DF2" s="34"/>
      <c r="DG2" s="34"/>
      <c r="DH2" s="34"/>
      <c r="DI2" s="34"/>
      <c r="DJ2" s="34"/>
      <c r="DK2" s="34"/>
      <c r="DL2" s="34"/>
      <c r="DM2" s="34"/>
      <c r="DN2" s="34"/>
      <c r="DO2" s="34"/>
      <c r="DP2" s="34"/>
      <c r="DQ2" s="34"/>
      <c r="DR2" s="34"/>
      <c r="DS2" s="34"/>
      <c r="DT2" s="34"/>
      <c r="DU2" s="34"/>
      <c r="DV2" s="34"/>
      <c r="DW2" s="34"/>
      <c r="DX2" s="34"/>
      <c r="DY2" s="34"/>
      <c r="DZ2" s="34"/>
      <c r="EA2" s="34"/>
      <c r="EB2" s="34"/>
      <c r="EC2" s="34"/>
      <c r="ED2" s="34"/>
      <c r="EE2" s="34"/>
      <c r="EF2" s="34"/>
      <c r="EG2" s="34"/>
      <c r="EH2" s="34"/>
      <c r="EI2" s="34"/>
      <c r="EJ2" s="34"/>
      <c r="EK2" s="34"/>
      <c r="EL2" s="34"/>
      <c r="EM2" s="34"/>
      <c r="EN2" s="34"/>
      <c r="EO2" s="34"/>
      <c r="EP2" s="34"/>
      <c r="EQ2" s="34"/>
      <c r="ER2" s="34"/>
      <c r="ES2" s="34"/>
      <c r="ET2" s="34"/>
      <c r="EU2" s="34"/>
      <c r="EV2" s="34"/>
      <c r="EW2" s="34"/>
      <c r="EX2" s="34"/>
      <c r="EY2" s="34"/>
      <c r="EZ2" s="34"/>
      <c r="FA2" s="34"/>
      <c r="FB2" s="34"/>
      <c r="FC2" s="34"/>
      <c r="FD2" s="34"/>
      <c r="FE2" s="34"/>
      <c r="FF2" s="34"/>
      <c r="FG2" s="34"/>
      <c r="FH2" s="34"/>
      <c r="FI2" s="34"/>
      <c r="FJ2" s="34"/>
      <c r="FK2" s="34"/>
      <c r="FL2" s="34"/>
      <c r="FM2" s="34"/>
      <c r="FN2" s="34"/>
      <c r="FO2" s="34"/>
      <c r="FP2" s="34"/>
      <c r="FQ2" s="34"/>
      <c r="FR2" s="34"/>
      <c r="FS2" s="34"/>
      <c r="FT2" s="34"/>
      <c r="FU2" s="34"/>
      <c r="FV2" s="34"/>
      <c r="FW2" s="34"/>
      <c r="FX2" s="34"/>
      <c r="FY2" s="34"/>
      <c r="FZ2" s="34"/>
      <c r="GA2" s="34"/>
      <c r="GB2" s="34"/>
      <c r="GC2" s="34"/>
      <c r="GD2" s="34"/>
      <c r="GE2" s="34"/>
      <c r="GF2" s="34"/>
      <c r="GG2" s="34"/>
      <c r="GH2" s="34"/>
      <c r="GI2" s="34"/>
      <c r="GJ2" s="34"/>
      <c r="GK2" s="34"/>
      <c r="GL2" s="34"/>
      <c r="GM2" s="34"/>
      <c r="GN2" s="34"/>
      <c r="GO2" s="34"/>
      <c r="GP2" s="34"/>
      <c r="GQ2" s="34"/>
      <c r="GR2" s="34"/>
      <c r="GS2" s="34"/>
      <c r="GT2" s="34"/>
      <c r="GU2" s="34"/>
      <c r="GV2" s="34"/>
      <c r="GW2" s="34"/>
      <c r="GX2" s="34"/>
      <c r="GY2" s="34"/>
      <c r="GZ2" s="34"/>
      <c r="HA2" s="34"/>
      <c r="HB2" s="34"/>
      <c r="HC2" s="34"/>
      <c r="HD2" s="34"/>
      <c r="HE2" s="34"/>
      <c r="HF2" s="34"/>
      <c r="HG2" s="34"/>
      <c r="HH2" s="34"/>
      <c r="HI2" s="34"/>
      <c r="HJ2" s="34"/>
      <c r="HK2" s="34"/>
      <c r="HL2" s="34"/>
      <c r="HM2" s="34"/>
      <c r="HN2" s="34"/>
      <c r="HO2" s="34"/>
      <c r="HP2" s="34"/>
      <c r="HQ2" s="34"/>
      <c r="HR2" s="34"/>
      <c r="HS2" s="34"/>
      <c r="HT2" s="34"/>
      <c r="HU2" s="34"/>
      <c r="HV2" s="34"/>
      <c r="HW2" s="34"/>
      <c r="HX2" s="34"/>
      <c r="HY2" s="34"/>
      <c r="HZ2" s="34"/>
      <c r="IA2" s="34"/>
      <c r="IB2" s="34"/>
      <c r="IC2" s="34"/>
      <c r="ID2" s="34"/>
      <c r="IE2" s="34"/>
      <c r="IF2" s="34"/>
      <c r="IG2" s="34"/>
      <c r="IH2" s="34"/>
      <c r="II2" s="34"/>
      <c r="IJ2" s="34"/>
      <c r="IK2" s="34"/>
      <c r="IL2" s="34"/>
      <c r="IM2" s="34"/>
      <c r="IN2" s="34"/>
    </row>
    <row r="3" spans="1:248" ht="13.5" thickBot="1"/>
    <row r="4" spans="1:248" ht="18.75" thickBot="1">
      <c r="A4" s="1276" t="s">
        <v>368</v>
      </c>
      <c r="B4" s="1277"/>
      <c r="C4" s="1277"/>
      <c r="D4" s="1277"/>
      <c r="E4" s="1277"/>
      <c r="F4" s="1277"/>
      <c r="G4" s="1277"/>
      <c r="H4" s="1277"/>
      <c r="I4" s="1277"/>
      <c r="J4" s="1277"/>
      <c r="K4" s="1277"/>
      <c r="L4" s="1313"/>
      <c r="M4" s="3"/>
      <c r="N4" s="3"/>
      <c r="O4" s="3"/>
      <c r="P4" s="3"/>
      <c r="Q4" s="3"/>
      <c r="R4" s="3"/>
      <c r="S4" s="3"/>
      <c r="T4" s="3"/>
      <c r="U4" s="3"/>
      <c r="V4" s="3"/>
      <c r="W4" s="3"/>
      <c r="X4" s="3"/>
      <c r="Y4" s="3"/>
      <c r="Z4" s="3"/>
      <c r="AA4" s="3"/>
      <c r="AB4" s="3"/>
      <c r="AC4" s="3"/>
      <c r="AD4" s="3"/>
      <c r="AE4" s="3"/>
      <c r="AF4" s="3"/>
      <c r="AG4" s="3"/>
      <c r="AH4" s="3"/>
      <c r="AI4" s="3"/>
      <c r="AJ4" s="3"/>
      <c r="AK4" s="3"/>
    </row>
    <row r="5" spans="1:248" ht="13.5" thickBot="1"/>
    <row r="6" spans="1:248" s="6" customFormat="1" ht="43.5" customHeight="1">
      <c r="A6" s="7" t="s">
        <v>17</v>
      </c>
      <c r="B6" s="8" t="s">
        <v>46</v>
      </c>
      <c r="C6" s="8" t="s">
        <v>18</v>
      </c>
      <c r="D6" s="8" t="s">
        <v>19</v>
      </c>
      <c r="E6" s="8" t="s">
        <v>38</v>
      </c>
      <c r="F6" s="8" t="s">
        <v>47</v>
      </c>
      <c r="G6" s="16" t="s">
        <v>20</v>
      </c>
      <c r="H6" s="10" t="s">
        <v>24</v>
      </c>
      <c r="I6" s="16" t="s">
        <v>25</v>
      </c>
      <c r="J6" s="110" t="s">
        <v>45</v>
      </c>
      <c r="K6" s="144" t="s">
        <v>42</v>
      </c>
      <c r="L6" s="12" t="s">
        <v>26</v>
      </c>
    </row>
    <row r="7" spans="1:248" s="6" customFormat="1" ht="14.25" customHeight="1">
      <c r="A7" s="286">
        <v>1</v>
      </c>
      <c r="B7" s="288"/>
      <c r="C7" s="198"/>
      <c r="D7" s="289"/>
      <c r="E7" s="193"/>
      <c r="F7" s="292"/>
      <c r="G7" s="222"/>
      <c r="H7" s="220"/>
      <c r="I7" s="166"/>
      <c r="J7" s="287"/>
      <c r="K7" s="314"/>
      <c r="L7" s="167"/>
    </row>
    <row r="8" spans="1:248" s="6" customFormat="1" ht="14.25" customHeight="1">
      <c r="A8" s="286"/>
      <c r="B8" s="289"/>
      <c r="C8" s="198"/>
      <c r="D8" s="289"/>
      <c r="E8" s="193"/>
      <c r="F8" s="292"/>
      <c r="G8" s="222"/>
      <c r="H8" s="220"/>
      <c r="I8" s="166"/>
      <c r="J8" s="287"/>
      <c r="K8" s="314"/>
      <c r="L8" s="167"/>
    </row>
    <row r="9" spans="1:248" s="6" customFormat="1" ht="14.25" customHeight="1">
      <c r="A9" s="286"/>
      <c r="B9" s="289"/>
      <c r="C9" s="198"/>
      <c r="D9" s="289"/>
      <c r="E9" s="193"/>
      <c r="F9" s="292"/>
      <c r="G9" s="222"/>
      <c r="H9" s="220"/>
      <c r="I9" s="166"/>
      <c r="J9" s="287"/>
      <c r="K9" s="314"/>
      <c r="L9" s="167"/>
    </row>
    <row r="10" spans="1:248" s="6" customFormat="1" ht="14.25" customHeight="1">
      <c r="A10" s="286"/>
      <c r="B10" s="289"/>
      <c r="C10" s="198"/>
      <c r="D10" s="289"/>
      <c r="E10" s="193"/>
      <c r="F10" s="292"/>
      <c r="G10" s="222"/>
      <c r="H10" s="220"/>
      <c r="I10" s="166"/>
      <c r="J10" s="287"/>
      <c r="K10" s="314"/>
      <c r="L10" s="167"/>
    </row>
    <row r="11" spans="1:248" s="6" customFormat="1" ht="14.25" customHeight="1">
      <c r="A11" s="286"/>
      <c r="B11" s="289"/>
      <c r="C11" s="198"/>
      <c r="D11" s="289"/>
      <c r="E11" s="193"/>
      <c r="F11" s="292"/>
      <c r="G11" s="222"/>
      <c r="H11" s="220"/>
      <c r="I11" s="166"/>
      <c r="J11" s="287"/>
      <c r="K11" s="314"/>
      <c r="L11" s="167"/>
    </row>
    <row r="12" spans="1:248" s="6" customFormat="1" ht="14.25" customHeight="1">
      <c r="A12" s="286"/>
      <c r="B12" s="289"/>
      <c r="C12" s="198"/>
      <c r="D12" s="289"/>
      <c r="E12" s="193"/>
      <c r="F12" s="292"/>
      <c r="G12" s="222"/>
      <c r="H12" s="220"/>
      <c r="I12" s="166"/>
      <c r="J12" s="287"/>
      <c r="K12" s="314"/>
      <c r="L12" s="167"/>
    </row>
    <row r="13" spans="1:248" s="6" customFormat="1" ht="14.25" customHeight="1">
      <c r="A13" s="286"/>
      <c r="B13" s="289"/>
      <c r="C13" s="198"/>
      <c r="D13" s="289"/>
      <c r="E13" s="193"/>
      <c r="F13" s="292"/>
      <c r="G13" s="222"/>
      <c r="H13" s="220"/>
      <c r="I13" s="166"/>
      <c r="J13" s="287"/>
      <c r="K13" s="314"/>
      <c r="L13" s="167"/>
    </row>
    <row r="14" spans="1:248" s="6" customFormat="1" ht="14.25" customHeight="1">
      <c r="A14" s="286"/>
      <c r="B14" s="289"/>
      <c r="C14" s="198"/>
      <c r="D14" s="289"/>
      <c r="E14" s="193"/>
      <c r="F14" s="292"/>
      <c r="G14" s="222"/>
      <c r="H14" s="220"/>
      <c r="I14" s="166"/>
      <c r="J14" s="287"/>
      <c r="K14" s="314"/>
      <c r="L14" s="167"/>
    </row>
    <row r="15" spans="1:248" s="6" customFormat="1" ht="14.25" customHeight="1">
      <c r="A15" s="286"/>
      <c r="B15" s="289"/>
      <c r="C15" s="198"/>
      <c r="D15" s="289"/>
      <c r="E15" s="193"/>
      <c r="F15" s="292"/>
      <c r="G15" s="222"/>
      <c r="H15" s="220"/>
      <c r="I15" s="166"/>
      <c r="J15" s="287"/>
      <c r="K15" s="314"/>
      <c r="L15" s="167"/>
    </row>
    <row r="16" spans="1:248" s="6" customFormat="1" ht="14.25" customHeight="1">
      <c r="A16" s="286"/>
      <c r="B16" s="289"/>
      <c r="C16" s="198"/>
      <c r="D16" s="289"/>
      <c r="E16" s="193"/>
      <c r="F16" s="292"/>
      <c r="G16" s="222"/>
      <c r="H16" s="220"/>
      <c r="I16" s="166"/>
      <c r="J16" s="287"/>
      <c r="K16" s="314"/>
      <c r="L16" s="167"/>
    </row>
    <row r="17" spans="1:16" s="6" customFormat="1">
      <c r="A17" s="286"/>
      <c r="B17" s="289"/>
      <c r="C17" s="294"/>
      <c r="D17" s="289"/>
      <c r="E17" s="193"/>
      <c r="F17" s="221"/>
      <c r="G17" s="166"/>
      <c r="H17" s="220"/>
      <c r="I17" s="166">
        <f>+G17</f>
        <v>0</v>
      </c>
      <c r="J17" s="287">
        <f>+I17</f>
        <v>0</v>
      </c>
      <c r="K17" s="293"/>
      <c r="L17" s="167"/>
    </row>
    <row r="18" spans="1:16" s="6" customFormat="1">
      <c r="A18" s="286"/>
      <c r="B18" s="289"/>
      <c r="C18" s="294"/>
      <c r="D18" s="289"/>
      <c r="E18" s="193"/>
      <c r="F18" s="221"/>
      <c r="G18" s="222"/>
      <c r="H18" s="220"/>
      <c r="I18" s="166"/>
      <c r="J18" s="287"/>
      <c r="K18" s="293"/>
      <c r="L18" s="167"/>
    </row>
    <row r="19" spans="1:16">
      <c r="G19" s="223"/>
      <c r="H19" s="228" t="s">
        <v>43</v>
      </c>
      <c r="I19" s="229">
        <f>SUM(I7:I18)</f>
        <v>0</v>
      </c>
      <c r="J19" s="111">
        <f>SUM(J7:J18)</f>
        <v>0</v>
      </c>
      <c r="K19" s="233">
        <f>SUM(K7:K18)</f>
        <v>0</v>
      </c>
      <c r="L19" s="4"/>
    </row>
    <row r="20" spans="1:16">
      <c r="C20" s="32"/>
      <c r="E20" s="1"/>
      <c r="F20" s="1"/>
      <c r="G20" s="224"/>
      <c r="H20" s="4"/>
      <c r="I20" s="225"/>
      <c r="J20" s="138"/>
      <c r="K20" s="43"/>
      <c r="L20" s="29"/>
      <c r="M20" s="29"/>
    </row>
    <row r="21" spans="1:16">
      <c r="D21" s="30"/>
      <c r="E21" s="31"/>
      <c r="F21" s="31"/>
      <c r="G21" s="47"/>
      <c r="H21" s="4"/>
      <c r="I21" s="319"/>
      <c r="J21" s="191"/>
      <c r="K21" s="43"/>
      <c r="L21" s="29"/>
      <c r="M21" s="29"/>
    </row>
    <row r="22" spans="1:16">
      <c r="F22" s="1"/>
      <c r="G22" s="47"/>
      <c r="H22" s="230"/>
      <c r="I22" s="17"/>
      <c r="J22" s="234"/>
      <c r="K22" s="232"/>
      <c r="L22" s="29"/>
      <c r="M22" s="29"/>
    </row>
    <row r="23" spans="1:16">
      <c r="G23" s="320" t="s">
        <v>1</v>
      </c>
      <c r="H23" s="4"/>
      <c r="J23" s="139">
        <f>+I19</f>
        <v>0</v>
      </c>
      <c r="K23" s="231" t="e">
        <f>+J23/J25</f>
        <v>#REF!</v>
      </c>
      <c r="L23" s="29"/>
      <c r="M23" s="29"/>
    </row>
    <row r="24" spans="1:16" ht="13.5" thickBot="1">
      <c r="G24" s="47"/>
      <c r="H24" s="227"/>
      <c r="J24" s="140"/>
      <c r="K24" s="231"/>
      <c r="L24" s="29"/>
      <c r="M24" s="29"/>
    </row>
    <row r="25" spans="1:16" ht="13.5" thickTop="1">
      <c r="B25" s="1"/>
      <c r="F25" s="1"/>
      <c r="G25" s="47"/>
      <c r="H25" s="33" t="s">
        <v>44</v>
      </c>
      <c r="J25" s="139" t="e">
        <f>+#REF!</f>
        <v>#REF!</v>
      </c>
      <c r="K25" s="43"/>
      <c r="L25" s="29"/>
      <c r="M25" s="29"/>
    </row>
    <row r="26" spans="1:16">
      <c r="B26" s="170"/>
      <c r="C26" s="103"/>
      <c r="D26" s="103"/>
      <c r="E26" s="156"/>
      <c r="F26" s="103"/>
      <c r="G26" s="47"/>
      <c r="H26" s="4"/>
      <c r="I26" s="46"/>
      <c r="J26" s="197"/>
      <c r="K26" s="43"/>
      <c r="L26" s="29"/>
      <c r="M26" s="29"/>
    </row>
    <row r="27" spans="1:16">
      <c r="E27" s="147"/>
      <c r="F27" s="1"/>
      <c r="G27" s="47"/>
      <c r="H27" s="30"/>
      <c r="L27" s="46"/>
      <c r="M27" s="29"/>
      <c r="N27" s="29"/>
      <c r="O27" s="29"/>
      <c r="P27" s="29"/>
    </row>
    <row r="28" spans="1:16">
      <c r="E28" s="147"/>
      <c r="F28" s="1"/>
      <c r="G28" s="47"/>
      <c r="H28" s="30"/>
      <c r="L28" s="46"/>
      <c r="M28" s="29"/>
      <c r="N28" s="29"/>
      <c r="O28" s="29"/>
      <c r="P28" s="29"/>
    </row>
    <row r="29" spans="1:16">
      <c r="E29" s="147"/>
      <c r="F29" s="1"/>
      <c r="G29" s="47"/>
      <c r="H29" s="30"/>
      <c r="L29" s="46"/>
      <c r="M29" s="29"/>
      <c r="N29" s="29"/>
      <c r="O29" s="29"/>
      <c r="P29" s="29"/>
    </row>
    <row r="30" spans="1:16">
      <c r="E30" s="147"/>
      <c r="F30" s="1"/>
      <c r="G30" s="47"/>
      <c r="H30" s="30"/>
      <c r="L30" s="46"/>
      <c r="M30" s="29"/>
      <c r="N30" s="29"/>
      <c r="O30" s="29"/>
      <c r="P30" s="29"/>
    </row>
    <row r="31" spans="1:16">
      <c r="E31" s="1"/>
      <c r="F31" s="1"/>
      <c r="G31" s="47"/>
      <c r="H31" s="30"/>
      <c r="L31" s="46"/>
      <c r="M31" s="29"/>
      <c r="N31" s="29"/>
      <c r="O31" s="29"/>
      <c r="P31" s="29"/>
    </row>
    <row r="32" spans="1:16">
      <c r="A32" s="20" t="s">
        <v>10</v>
      </c>
      <c r="B32" s="103"/>
      <c r="C32" s="21"/>
      <c r="D32" s="20" t="s">
        <v>11</v>
      </c>
      <c r="E32" s="103"/>
      <c r="F32" s="106"/>
      <c r="G32" s="103" t="s">
        <v>12</v>
      </c>
      <c r="H32" s="121"/>
      <c r="L32" s="46"/>
    </row>
    <row r="33" spans="1:15" s="102" customFormat="1">
      <c r="A33" s="23" t="s">
        <v>13</v>
      </c>
      <c r="B33" s="103"/>
      <c r="C33" s="24"/>
      <c r="D33" s="23" t="s">
        <v>14</v>
      </c>
      <c r="E33" s="103"/>
      <c r="F33" s="106"/>
      <c r="G33" s="1" t="s">
        <v>15</v>
      </c>
      <c r="H33" s="121"/>
      <c r="I33" s="124"/>
      <c r="J33" s="202"/>
      <c r="N33" s="121"/>
      <c r="O33" s="210"/>
    </row>
    <row r="34" spans="1:15" s="126" customFormat="1">
      <c r="A34" s="20" t="e">
        <f>+'DISPONIBLE Bo'!#REF!</f>
        <v>#REF!</v>
      </c>
      <c r="B34" s="103"/>
      <c r="C34" s="21"/>
      <c r="D34" s="21" t="e">
        <f>+'DISPONIBLE Bo'!#REF!</f>
        <v>#REF!</v>
      </c>
      <c r="E34" s="103"/>
      <c r="F34" s="106"/>
      <c r="G34" s="103">
        <f>+'DISPONIBLE Bo'!F44</f>
        <v>0</v>
      </c>
      <c r="H34" s="21"/>
      <c r="I34" s="191"/>
      <c r="J34" s="33"/>
      <c r="N34" s="211"/>
      <c r="O34" s="212"/>
    </row>
    <row r="35" spans="1:15" s="102" customFormat="1">
      <c r="A35" s="57" t="e">
        <f>+'DISPONIBLE Bo'!#REF!</f>
        <v>#REF!</v>
      </c>
      <c r="B35" s="103"/>
      <c r="C35" s="148"/>
      <c r="D35" s="148" t="e">
        <f>+'DISPONIBLE Bo'!#REF!</f>
        <v>#REF!</v>
      </c>
      <c r="E35" s="103"/>
      <c r="F35" s="106"/>
      <c r="G35" s="103">
        <f>+'DISPONIBLE Bo'!F47</f>
        <v>0</v>
      </c>
      <c r="H35" s="21"/>
      <c r="I35" s="124"/>
      <c r="J35" s="202"/>
      <c r="L35" s="170"/>
      <c r="N35" s="121"/>
      <c r="O35" s="210"/>
    </row>
    <row r="36" spans="1:15" s="102" customFormat="1">
      <c r="A36" s="20"/>
      <c r="B36" s="20"/>
      <c r="C36" s="148"/>
      <c r="D36" s="21">
        <f>+'DISPONIBLE Bo'!C48</f>
        <v>0</v>
      </c>
      <c r="E36" s="103"/>
      <c r="F36" s="106"/>
      <c r="G36" s="103">
        <f>+'DISPONIBLE Bo'!F48</f>
        <v>0</v>
      </c>
      <c r="H36" s="21"/>
      <c r="I36" s="124"/>
      <c r="J36" s="202"/>
      <c r="L36" s="170"/>
      <c r="N36" s="121"/>
      <c r="O36" s="210"/>
    </row>
    <row r="37" spans="1:15" s="102" customFormat="1" ht="15">
      <c r="A37" s="196"/>
      <c r="B37" s="20"/>
      <c r="C37" s="20"/>
      <c r="D37" s="20"/>
      <c r="E37" s="20"/>
      <c r="F37" s="103"/>
      <c r="G37" s="21"/>
      <c r="H37" s="20"/>
      <c r="I37" s="124"/>
      <c r="J37" s="202"/>
      <c r="L37" s="170"/>
      <c r="N37" s="121"/>
      <c r="O37" s="210"/>
    </row>
    <row r="38" spans="1:15" s="102" customFormat="1">
      <c r="A38" s="20"/>
      <c r="B38" s="60"/>
      <c r="C38" s="20"/>
      <c r="D38" s="20"/>
      <c r="E38" s="20"/>
      <c r="F38" s="113"/>
      <c r="G38" s="20"/>
      <c r="H38" s="20"/>
      <c r="I38" s="124"/>
      <c r="J38" s="202"/>
      <c r="L38" s="170"/>
      <c r="N38" s="121"/>
      <c r="O38" s="210"/>
    </row>
    <row r="39" spans="1:15">
      <c r="A39" s="20"/>
      <c r="B39" s="20"/>
      <c r="C39" s="20"/>
      <c r="D39" s="20"/>
      <c r="E39" s="20"/>
      <c r="F39" s="20"/>
      <c r="G39" s="20"/>
      <c r="H39" s="125"/>
      <c r="K39" s="104"/>
      <c r="L39" s="104"/>
    </row>
  </sheetData>
  <mergeCells count="3">
    <mergeCell ref="A1:L1"/>
    <mergeCell ref="A2:L2"/>
    <mergeCell ref="A4:L4"/>
  </mergeCells>
  <pageMargins left="0.75" right="0.75" top="1" bottom="1" header="0.3" footer="0.3"/>
  <pageSetup orientation="portrait"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9">
    <tabColor rgb="FF92D050"/>
  </sheetPr>
  <dimension ref="A1:IS110"/>
  <sheetViews>
    <sheetView zoomScale="75" zoomScaleNormal="75" workbookViewId="0">
      <selection activeCell="H28" sqref="H28"/>
    </sheetView>
  </sheetViews>
  <sheetFormatPr baseColWidth="10" defaultColWidth="11.42578125" defaultRowHeight="12.75"/>
  <cols>
    <col min="1" max="1" width="3.42578125" style="5" customWidth="1"/>
    <col min="2" max="2" width="14.85546875" style="4" customWidth="1"/>
    <col min="3" max="3" width="46.85546875" style="4" customWidth="1"/>
    <col min="4" max="4" width="19.140625" style="4" customWidth="1"/>
    <col min="5" max="5" width="27.42578125" style="4" customWidth="1"/>
    <col min="6" max="6" width="15.42578125" style="112" customWidth="1"/>
    <col min="7" max="7" width="21.42578125" style="28" customWidth="1"/>
    <col min="8" max="8" width="13.42578125" style="4" customWidth="1"/>
    <col min="9" max="10" width="17.85546875" style="4" bestFit="1" customWidth="1"/>
    <col min="11" max="11" width="20.85546875" style="109" bestFit="1" customWidth="1"/>
    <col min="12" max="12" width="16.28515625" style="112" bestFit="1" customWidth="1"/>
    <col min="13" max="13" width="10.42578125" style="214" bestFit="1" customWidth="1"/>
    <col min="14" max="14" width="14.42578125" style="35" bestFit="1" customWidth="1"/>
    <col min="15" max="15" width="16" style="4" bestFit="1" customWidth="1"/>
    <col min="16" max="16384" width="11.42578125" style="4"/>
  </cols>
  <sheetData>
    <row r="1" spans="1:253" customFormat="1" ht="12.75" customHeight="1">
      <c r="A1" s="1274" t="str">
        <f>+'DISPONIBLE Bo'!A1</f>
        <v>LA NOTA COLOMBIA SAS</v>
      </c>
      <c r="B1" s="1274"/>
      <c r="C1" s="1274"/>
      <c r="D1" s="1274"/>
      <c r="E1" s="1274"/>
      <c r="F1" s="1274"/>
      <c r="G1" s="1274"/>
      <c r="H1" s="1274"/>
      <c r="I1" s="1274"/>
      <c r="J1" s="1274"/>
      <c r="K1" s="1274"/>
      <c r="L1" s="1274"/>
      <c r="M1" s="1274"/>
      <c r="N1" s="1274"/>
      <c r="O1" s="131"/>
      <c r="P1" s="1"/>
      <c r="Q1" s="1"/>
      <c r="R1" s="1"/>
      <c r="S1" s="1"/>
      <c r="T1" s="1"/>
      <c r="U1" s="34"/>
      <c r="V1" s="34"/>
      <c r="W1" s="34"/>
      <c r="X1" s="34"/>
      <c r="Y1" s="34"/>
      <c r="Z1" s="34"/>
      <c r="AA1" s="34"/>
      <c r="AB1" s="34"/>
      <c r="AC1" s="34"/>
      <c r="AD1" s="34"/>
      <c r="AE1" s="34"/>
      <c r="AF1" s="34"/>
      <c r="AG1" s="34"/>
      <c r="AH1" s="34"/>
      <c r="AI1" s="34"/>
      <c r="AJ1" s="34"/>
      <c r="AK1" s="34"/>
      <c r="AL1" s="34"/>
      <c r="AM1" s="34"/>
      <c r="AN1" s="34"/>
      <c r="AO1" s="34"/>
      <c r="AP1" s="34"/>
      <c r="AQ1" s="34"/>
      <c r="AR1" s="34"/>
      <c r="AS1" s="34"/>
      <c r="AT1" s="34"/>
      <c r="AU1" s="34"/>
      <c r="AV1" s="34"/>
      <c r="AW1" s="34"/>
      <c r="AX1" s="34"/>
      <c r="AY1" s="34"/>
      <c r="AZ1" s="34"/>
      <c r="BA1" s="34"/>
      <c r="BB1" s="34"/>
      <c r="BC1" s="34"/>
      <c r="BD1" s="34"/>
      <c r="BE1" s="34"/>
      <c r="BF1" s="34"/>
      <c r="BG1" s="34"/>
      <c r="BH1" s="34"/>
      <c r="BI1" s="34"/>
      <c r="BJ1" s="34"/>
      <c r="BK1" s="34"/>
      <c r="BL1" s="34"/>
      <c r="BM1" s="34"/>
      <c r="BN1" s="34"/>
      <c r="BO1" s="34"/>
      <c r="BP1" s="34"/>
      <c r="BQ1" s="34"/>
      <c r="BR1" s="34"/>
      <c r="BS1" s="34"/>
      <c r="BT1" s="34"/>
      <c r="BU1" s="34"/>
      <c r="BV1" s="34"/>
      <c r="BW1" s="34"/>
      <c r="BX1" s="34"/>
      <c r="BY1" s="34"/>
      <c r="BZ1" s="34"/>
      <c r="CA1" s="34"/>
      <c r="CB1" s="34"/>
      <c r="CC1" s="34"/>
      <c r="CD1" s="34"/>
      <c r="CE1" s="34"/>
      <c r="CF1" s="34"/>
      <c r="CG1" s="34"/>
      <c r="CH1" s="34"/>
      <c r="CI1" s="34"/>
      <c r="CJ1" s="34"/>
      <c r="CK1" s="34"/>
      <c r="CL1" s="34"/>
      <c r="CM1" s="34"/>
      <c r="CN1" s="34"/>
      <c r="CO1" s="34"/>
      <c r="CP1" s="34"/>
      <c r="CQ1" s="34"/>
      <c r="CR1" s="34"/>
      <c r="CS1" s="34"/>
      <c r="CT1" s="34"/>
      <c r="CU1" s="34"/>
      <c r="CV1" s="34"/>
      <c r="CW1" s="34"/>
      <c r="CX1" s="34"/>
      <c r="CY1" s="34"/>
      <c r="CZ1" s="34"/>
      <c r="DA1" s="34"/>
      <c r="DB1" s="34"/>
      <c r="DC1" s="34"/>
      <c r="DD1" s="34"/>
      <c r="DE1" s="34"/>
      <c r="DF1" s="34"/>
      <c r="DG1" s="34"/>
      <c r="DH1" s="34"/>
      <c r="DI1" s="34"/>
      <c r="DJ1" s="34"/>
      <c r="DK1" s="34"/>
      <c r="DL1" s="34"/>
      <c r="DM1" s="34"/>
      <c r="DN1" s="34"/>
      <c r="DO1" s="34"/>
      <c r="DP1" s="34"/>
      <c r="DQ1" s="34"/>
      <c r="DR1" s="34"/>
      <c r="DS1" s="34"/>
      <c r="DT1" s="34"/>
      <c r="DU1" s="34"/>
      <c r="DV1" s="34"/>
      <c r="DW1" s="34"/>
      <c r="DX1" s="34"/>
      <c r="DY1" s="34"/>
      <c r="DZ1" s="34"/>
      <c r="EA1" s="34"/>
      <c r="EB1" s="34"/>
      <c r="EC1" s="34"/>
      <c r="ED1" s="34"/>
      <c r="EE1" s="34"/>
      <c r="EF1" s="34"/>
      <c r="EG1" s="34"/>
      <c r="EH1" s="34"/>
      <c r="EI1" s="34"/>
      <c r="EJ1" s="34"/>
      <c r="EK1" s="34"/>
      <c r="EL1" s="34"/>
      <c r="EM1" s="34"/>
      <c r="EN1" s="34"/>
      <c r="EO1" s="34"/>
      <c r="EP1" s="34"/>
      <c r="EQ1" s="34"/>
      <c r="ER1" s="34"/>
      <c r="ES1" s="34"/>
      <c r="ET1" s="34"/>
      <c r="EU1" s="34"/>
      <c r="EV1" s="34"/>
      <c r="EW1" s="34"/>
      <c r="EX1" s="34"/>
      <c r="EY1" s="34"/>
      <c r="EZ1" s="34"/>
      <c r="FA1" s="34"/>
      <c r="FB1" s="34"/>
      <c r="FC1" s="34"/>
      <c r="FD1" s="34"/>
      <c r="FE1" s="34"/>
      <c r="FF1" s="34"/>
      <c r="FG1" s="34"/>
      <c r="FH1" s="34"/>
      <c r="FI1" s="34"/>
      <c r="FJ1" s="34"/>
      <c r="FK1" s="34"/>
      <c r="FL1" s="34"/>
      <c r="FM1" s="34"/>
      <c r="FN1" s="34"/>
      <c r="FO1" s="34"/>
      <c r="FP1" s="34"/>
      <c r="FQ1" s="34"/>
      <c r="FR1" s="34"/>
      <c r="FS1" s="34"/>
      <c r="FT1" s="34"/>
      <c r="FU1" s="34"/>
      <c r="FV1" s="34"/>
      <c r="FW1" s="34"/>
      <c r="FX1" s="34"/>
      <c r="FY1" s="34"/>
      <c r="FZ1" s="34"/>
      <c r="GA1" s="34"/>
      <c r="GB1" s="34"/>
      <c r="GC1" s="34"/>
      <c r="GD1" s="34"/>
      <c r="GE1" s="34"/>
      <c r="GF1" s="34"/>
      <c r="GG1" s="34"/>
      <c r="GH1" s="34"/>
      <c r="GI1" s="34"/>
      <c r="GJ1" s="34"/>
      <c r="GK1" s="34"/>
      <c r="GL1" s="34"/>
      <c r="GM1" s="34"/>
      <c r="GN1" s="34"/>
      <c r="GO1" s="34"/>
      <c r="GP1" s="34"/>
      <c r="GQ1" s="34"/>
      <c r="GR1" s="34"/>
      <c r="GS1" s="34"/>
      <c r="GT1" s="34"/>
      <c r="GU1" s="34"/>
      <c r="GV1" s="34"/>
      <c r="GW1" s="34"/>
      <c r="GX1" s="34"/>
      <c r="GY1" s="34"/>
      <c r="GZ1" s="34"/>
      <c r="HA1" s="34"/>
      <c r="HB1" s="34"/>
      <c r="HC1" s="34"/>
      <c r="HD1" s="34"/>
      <c r="HE1" s="34"/>
      <c r="HF1" s="34"/>
      <c r="HG1" s="34"/>
      <c r="HH1" s="34"/>
      <c r="HI1" s="34"/>
      <c r="HJ1" s="34"/>
      <c r="HK1" s="34"/>
      <c r="HL1" s="34"/>
      <c r="HM1" s="34"/>
      <c r="HN1" s="34"/>
      <c r="HO1" s="34"/>
      <c r="HP1" s="34"/>
      <c r="HQ1" s="34"/>
      <c r="HR1" s="34"/>
      <c r="HS1" s="34"/>
      <c r="HT1" s="34"/>
      <c r="HU1" s="34"/>
      <c r="HV1" s="34"/>
      <c r="HW1" s="34"/>
      <c r="HX1" s="34"/>
      <c r="HY1" s="34"/>
      <c r="HZ1" s="34"/>
      <c r="IA1" s="34"/>
      <c r="IB1" s="34"/>
      <c r="IC1" s="34"/>
      <c r="ID1" s="34"/>
      <c r="IE1" s="34"/>
      <c r="IF1" s="34"/>
      <c r="IG1" s="34"/>
      <c r="IH1" s="34"/>
      <c r="II1" s="34"/>
      <c r="IJ1" s="34"/>
      <c r="IK1" s="34"/>
      <c r="IL1" s="34"/>
      <c r="IM1" s="34"/>
      <c r="IN1" s="34"/>
      <c r="IO1" s="34"/>
      <c r="IP1" s="34"/>
      <c r="IQ1" s="34"/>
      <c r="IR1" s="34"/>
      <c r="IS1" s="34"/>
    </row>
    <row r="2" spans="1:253" customFormat="1" ht="12.75" customHeight="1">
      <c r="A2" s="1275" t="str">
        <f>+'DISPONIBLE Bo'!A2</f>
        <v>NIT 901233167-1</v>
      </c>
      <c r="B2" s="1275"/>
      <c r="C2" s="1275"/>
      <c r="D2" s="1275"/>
      <c r="E2" s="1275"/>
      <c r="F2" s="1275"/>
      <c r="G2" s="1275"/>
      <c r="H2" s="1275"/>
      <c r="I2" s="1275"/>
      <c r="J2" s="1275"/>
      <c r="K2" s="1275"/>
      <c r="L2" s="1275"/>
      <c r="M2" s="1275"/>
      <c r="N2" s="1275"/>
      <c r="O2" s="169"/>
      <c r="P2" s="1"/>
      <c r="Q2" s="1"/>
      <c r="R2" s="1"/>
      <c r="S2" s="1"/>
      <c r="T2" s="1"/>
      <c r="U2" s="34"/>
      <c r="V2" s="34"/>
      <c r="W2" s="34"/>
      <c r="X2" s="34"/>
      <c r="Y2" s="34"/>
      <c r="Z2" s="34"/>
      <c r="AA2" s="34"/>
      <c r="AB2" s="34"/>
      <c r="AC2" s="34"/>
      <c r="AD2" s="34"/>
      <c r="AE2" s="34"/>
      <c r="AF2" s="34"/>
      <c r="AG2" s="34"/>
      <c r="AH2" s="34"/>
      <c r="AI2" s="34"/>
      <c r="AJ2" s="34"/>
      <c r="AK2" s="34"/>
      <c r="AL2" s="34"/>
      <c r="AM2" s="34"/>
      <c r="AN2" s="34"/>
      <c r="AO2" s="34"/>
      <c r="AP2" s="34"/>
      <c r="AQ2" s="34"/>
      <c r="AR2" s="34"/>
      <c r="AS2" s="34"/>
      <c r="AT2" s="34"/>
      <c r="AU2" s="34"/>
      <c r="AV2" s="34"/>
      <c r="AW2" s="34"/>
      <c r="AX2" s="34"/>
      <c r="AY2" s="34"/>
      <c r="AZ2" s="34"/>
      <c r="BA2" s="34"/>
      <c r="BB2" s="34"/>
      <c r="BC2" s="34"/>
      <c r="BD2" s="34"/>
      <c r="BE2" s="34"/>
      <c r="BF2" s="34"/>
      <c r="BG2" s="34"/>
      <c r="BH2" s="34"/>
      <c r="BI2" s="34"/>
      <c r="BJ2" s="34"/>
      <c r="BK2" s="34"/>
      <c r="BL2" s="34"/>
      <c r="BM2" s="34"/>
      <c r="BN2" s="34"/>
      <c r="BO2" s="34"/>
      <c r="BP2" s="34"/>
      <c r="BQ2" s="34"/>
      <c r="BR2" s="34"/>
      <c r="BS2" s="34"/>
      <c r="BT2" s="34"/>
      <c r="BU2" s="34"/>
      <c r="BV2" s="34"/>
      <c r="BW2" s="34"/>
      <c r="BX2" s="34"/>
      <c r="BY2" s="34"/>
      <c r="BZ2" s="34"/>
      <c r="CA2" s="34"/>
      <c r="CB2" s="34"/>
      <c r="CC2" s="34"/>
      <c r="CD2" s="34"/>
      <c r="CE2" s="34"/>
      <c r="CF2" s="34"/>
      <c r="CG2" s="34"/>
      <c r="CH2" s="34"/>
      <c r="CI2" s="34"/>
      <c r="CJ2" s="34"/>
      <c r="CK2" s="34"/>
      <c r="CL2" s="34"/>
      <c r="CM2" s="34"/>
      <c r="CN2" s="34"/>
      <c r="CO2" s="34"/>
      <c r="CP2" s="34"/>
      <c r="CQ2" s="34"/>
      <c r="CR2" s="34"/>
      <c r="CS2" s="34"/>
      <c r="CT2" s="34"/>
      <c r="CU2" s="34"/>
      <c r="CV2" s="34"/>
      <c r="CW2" s="34"/>
      <c r="CX2" s="34"/>
      <c r="CY2" s="34"/>
      <c r="CZ2" s="34"/>
      <c r="DA2" s="34"/>
      <c r="DB2" s="34"/>
      <c r="DC2" s="34"/>
      <c r="DD2" s="34"/>
      <c r="DE2" s="34"/>
      <c r="DF2" s="34"/>
      <c r="DG2" s="34"/>
      <c r="DH2" s="34"/>
      <c r="DI2" s="34"/>
      <c r="DJ2" s="34"/>
      <c r="DK2" s="34"/>
      <c r="DL2" s="34"/>
      <c r="DM2" s="34"/>
      <c r="DN2" s="34"/>
      <c r="DO2" s="34"/>
      <c r="DP2" s="34"/>
      <c r="DQ2" s="34"/>
      <c r="DR2" s="34"/>
      <c r="DS2" s="34"/>
      <c r="DT2" s="34"/>
      <c r="DU2" s="34"/>
      <c r="DV2" s="34"/>
      <c r="DW2" s="34"/>
      <c r="DX2" s="34"/>
      <c r="DY2" s="34"/>
      <c r="DZ2" s="34"/>
      <c r="EA2" s="34"/>
      <c r="EB2" s="34"/>
      <c r="EC2" s="34"/>
      <c r="ED2" s="34"/>
      <c r="EE2" s="34"/>
      <c r="EF2" s="34"/>
      <c r="EG2" s="34"/>
      <c r="EH2" s="34"/>
      <c r="EI2" s="34"/>
      <c r="EJ2" s="34"/>
      <c r="EK2" s="34"/>
      <c r="EL2" s="34"/>
      <c r="EM2" s="34"/>
      <c r="EN2" s="34"/>
      <c r="EO2" s="34"/>
      <c r="EP2" s="34"/>
      <c r="EQ2" s="34"/>
      <c r="ER2" s="34"/>
      <c r="ES2" s="34"/>
      <c r="ET2" s="34"/>
      <c r="EU2" s="34"/>
      <c r="EV2" s="34"/>
      <c r="EW2" s="34"/>
      <c r="EX2" s="34"/>
      <c r="EY2" s="34"/>
      <c r="EZ2" s="34"/>
      <c r="FA2" s="34"/>
      <c r="FB2" s="34"/>
      <c r="FC2" s="34"/>
      <c r="FD2" s="34"/>
      <c r="FE2" s="34"/>
      <c r="FF2" s="34"/>
      <c r="FG2" s="34"/>
      <c r="FH2" s="34"/>
      <c r="FI2" s="34"/>
      <c r="FJ2" s="34"/>
      <c r="FK2" s="34"/>
      <c r="FL2" s="34"/>
      <c r="FM2" s="34"/>
      <c r="FN2" s="34"/>
      <c r="FO2" s="34"/>
      <c r="FP2" s="34"/>
      <c r="FQ2" s="34"/>
      <c r="FR2" s="34"/>
      <c r="FS2" s="34"/>
      <c r="FT2" s="34"/>
      <c r="FU2" s="34"/>
      <c r="FV2" s="34"/>
      <c r="FW2" s="34"/>
      <c r="FX2" s="34"/>
      <c r="FY2" s="34"/>
      <c r="FZ2" s="34"/>
      <c r="GA2" s="34"/>
      <c r="GB2" s="34"/>
      <c r="GC2" s="34"/>
      <c r="GD2" s="34"/>
      <c r="GE2" s="34"/>
      <c r="GF2" s="34"/>
      <c r="GG2" s="34"/>
      <c r="GH2" s="34"/>
      <c r="GI2" s="34"/>
      <c r="GJ2" s="34"/>
      <c r="GK2" s="34"/>
      <c r="GL2" s="34"/>
      <c r="GM2" s="34"/>
      <c r="GN2" s="34"/>
      <c r="GO2" s="34"/>
      <c r="GP2" s="34"/>
      <c r="GQ2" s="34"/>
      <c r="GR2" s="34"/>
      <c r="GS2" s="34"/>
      <c r="GT2" s="34"/>
      <c r="GU2" s="34"/>
      <c r="GV2" s="34"/>
      <c r="GW2" s="34"/>
      <c r="GX2" s="34"/>
      <c r="GY2" s="34"/>
      <c r="GZ2" s="34"/>
      <c r="HA2" s="34"/>
      <c r="HB2" s="34"/>
      <c r="HC2" s="34"/>
      <c r="HD2" s="34"/>
      <c r="HE2" s="34"/>
      <c r="HF2" s="34"/>
      <c r="HG2" s="34"/>
      <c r="HH2" s="34"/>
      <c r="HI2" s="34"/>
      <c r="HJ2" s="34"/>
      <c r="HK2" s="34"/>
      <c r="HL2" s="34"/>
      <c r="HM2" s="34"/>
      <c r="HN2" s="34"/>
      <c r="HO2" s="34"/>
      <c r="HP2" s="34"/>
      <c r="HQ2" s="34"/>
      <c r="HR2" s="34"/>
      <c r="HS2" s="34"/>
      <c r="HT2" s="34"/>
      <c r="HU2" s="34"/>
      <c r="HV2" s="34"/>
      <c r="HW2" s="34"/>
      <c r="HX2" s="34"/>
      <c r="HY2" s="34"/>
      <c r="HZ2" s="34"/>
      <c r="IA2" s="34"/>
      <c r="IB2" s="34"/>
      <c r="IC2" s="34"/>
      <c r="ID2" s="34"/>
      <c r="IE2" s="34"/>
      <c r="IF2" s="34"/>
      <c r="IG2" s="34"/>
      <c r="IH2" s="34"/>
      <c r="II2" s="34"/>
      <c r="IJ2" s="34"/>
      <c r="IK2" s="34"/>
      <c r="IL2" s="34"/>
      <c r="IM2" s="34"/>
      <c r="IN2" s="34"/>
      <c r="IO2" s="34"/>
      <c r="IP2" s="34"/>
      <c r="IQ2" s="34"/>
      <c r="IR2" s="34"/>
      <c r="IS2" s="34"/>
    </row>
    <row r="3" spans="1:253" ht="13.5" thickBot="1"/>
    <row r="4" spans="1:253" ht="18.75" thickBot="1">
      <c r="A4" s="1276" t="s">
        <v>0</v>
      </c>
      <c r="B4" s="1277"/>
      <c r="C4" s="1277"/>
      <c r="D4" s="1277"/>
      <c r="E4" s="1277"/>
      <c r="F4" s="1277"/>
      <c r="G4" s="1277"/>
      <c r="H4" s="1277"/>
      <c r="I4" s="1277"/>
      <c r="J4" s="1277"/>
      <c r="K4" s="1277"/>
      <c r="L4" s="1277"/>
      <c r="M4" s="1277"/>
      <c r="N4" s="1313"/>
      <c r="O4" s="3"/>
      <c r="P4" s="3"/>
      <c r="Q4" s="3"/>
      <c r="R4" s="3"/>
      <c r="S4" s="3"/>
      <c r="T4" s="3"/>
      <c r="U4" s="3"/>
      <c r="V4" s="3"/>
      <c r="W4" s="3"/>
      <c r="X4" s="3"/>
      <c r="Y4" s="3"/>
      <c r="Z4" s="3"/>
      <c r="AA4" s="3"/>
      <c r="AB4" s="3"/>
      <c r="AC4" s="3"/>
      <c r="AD4" s="3"/>
      <c r="AE4" s="3"/>
      <c r="AF4" s="3"/>
      <c r="AG4" s="3"/>
      <c r="AH4" s="3"/>
      <c r="AI4" s="3"/>
      <c r="AJ4" s="3"/>
      <c r="AK4" s="3"/>
      <c r="AL4" s="3"/>
      <c r="AM4" s="3"/>
    </row>
    <row r="5" spans="1:253" ht="13.5" thickBot="1"/>
    <row r="6" spans="1:253" s="6" customFormat="1" ht="43.5" customHeight="1">
      <c r="A6" s="36" t="s">
        <v>17</v>
      </c>
      <c r="B6" s="37" t="s">
        <v>46</v>
      </c>
      <c r="C6" s="38" t="s">
        <v>18</v>
      </c>
      <c r="D6" s="38" t="s">
        <v>19</v>
      </c>
      <c r="E6" s="38" t="s">
        <v>38</v>
      </c>
      <c r="F6" s="114" t="s">
        <v>20</v>
      </c>
      <c r="G6" s="38" t="s">
        <v>22</v>
      </c>
      <c r="H6" s="39" t="s">
        <v>23</v>
      </c>
      <c r="I6" s="41" t="s">
        <v>24</v>
      </c>
      <c r="J6" s="114" t="s">
        <v>25</v>
      </c>
      <c r="K6" s="114" t="s">
        <v>45</v>
      </c>
      <c r="L6" s="219" t="s">
        <v>42</v>
      </c>
      <c r="M6" s="42" t="s">
        <v>26</v>
      </c>
    </row>
    <row r="7" spans="1:253" s="6" customFormat="1">
      <c r="A7" s="296">
        <v>1</v>
      </c>
      <c r="B7" s="297"/>
      <c r="C7" s="298"/>
      <c r="D7" s="298"/>
      <c r="E7" s="200"/>
      <c r="F7" s="149"/>
      <c r="G7" s="264"/>
      <c r="H7" s="226"/>
      <c r="I7" s="200"/>
      <c r="J7" s="149"/>
      <c r="K7" s="259"/>
      <c r="L7" s="290"/>
      <c r="M7" s="167"/>
    </row>
    <row r="8" spans="1:253" s="6" customFormat="1">
      <c r="A8" s="286"/>
      <c r="B8" s="291"/>
      <c r="C8" s="294"/>
      <c r="D8" s="294"/>
      <c r="E8" s="201"/>
      <c r="F8" s="149"/>
      <c r="G8" s="264"/>
      <c r="H8" s="226"/>
      <c r="I8" s="61"/>
      <c r="J8" s="149"/>
      <c r="K8" s="259"/>
      <c r="L8" s="290"/>
      <c r="M8" s="167"/>
    </row>
    <row r="9" spans="1:253" s="103" customFormat="1">
      <c r="A9" s="117"/>
      <c r="F9" s="108"/>
      <c r="I9" s="33" t="s">
        <v>43</v>
      </c>
      <c r="J9" s="147">
        <f>SUM(J7:J8)</f>
        <v>0</v>
      </c>
      <c r="K9" s="147">
        <f>SUM(K7:K8)</f>
        <v>0</v>
      </c>
      <c r="L9" s="44">
        <f>SUM(L7:L8)</f>
        <v>0</v>
      </c>
      <c r="M9" s="44"/>
    </row>
    <row r="10" spans="1:253" s="103" customFormat="1">
      <c r="A10" s="117"/>
      <c r="F10" s="108"/>
      <c r="I10" s="33"/>
      <c r="J10" s="147"/>
      <c r="K10" s="147"/>
      <c r="L10" s="44"/>
      <c r="M10" s="44"/>
    </row>
    <row r="11" spans="1:253" s="103" customFormat="1">
      <c r="A11" s="117"/>
      <c r="F11" s="108"/>
      <c r="G11" s="1" t="s">
        <v>1</v>
      </c>
      <c r="H11" s="1"/>
      <c r="I11" s="230"/>
      <c r="J11" s="4"/>
      <c r="K11" s="139">
        <f>+J9</f>
        <v>0</v>
      </c>
      <c r="L11" s="315" t="e">
        <f>+K11/K13</f>
        <v>#REF!</v>
      </c>
      <c r="M11" s="44"/>
    </row>
    <row r="12" spans="1:253" s="103" customFormat="1" ht="13.5" thickBot="1">
      <c r="A12" s="117"/>
      <c r="D12" s="145"/>
      <c r="E12" s="1"/>
      <c r="F12" s="190"/>
      <c r="J12" s="202"/>
      <c r="K12" s="270"/>
      <c r="L12" s="215"/>
      <c r="M12" s="209"/>
      <c r="N12" s="145"/>
      <c r="O12" s="145"/>
      <c r="P12" s="145"/>
      <c r="Q12" s="145"/>
    </row>
    <row r="13" spans="1:253" s="103" customFormat="1" ht="13.5" thickTop="1">
      <c r="A13" s="117"/>
      <c r="D13" s="145"/>
      <c r="E13" s="1"/>
      <c r="F13" s="190"/>
      <c r="I13" s="33" t="s">
        <v>44</v>
      </c>
      <c r="J13" s="4"/>
      <c r="K13" s="139" t="e">
        <f>+' IMPUESTOS X PAGAR Bo.'!#REF!</f>
        <v>#REF!</v>
      </c>
      <c r="L13" s="215"/>
      <c r="M13" s="209"/>
      <c r="N13" s="145"/>
      <c r="O13" s="145"/>
      <c r="P13" s="145"/>
      <c r="Q13" s="145"/>
    </row>
    <row r="14" spans="1:253" s="103" customFormat="1">
      <c r="A14" s="117"/>
      <c r="D14" s="145"/>
      <c r="E14" s="1"/>
      <c r="F14" s="190"/>
      <c r="J14" s="202"/>
      <c r="K14" s="108"/>
      <c r="L14" s="215"/>
      <c r="M14" s="209"/>
      <c r="N14" s="145"/>
      <c r="O14" s="145"/>
      <c r="P14" s="145"/>
      <c r="Q14" s="145"/>
    </row>
    <row r="15" spans="1:253" s="103" customFormat="1">
      <c r="A15" s="117"/>
      <c r="D15" s="145"/>
      <c r="E15" s="1"/>
      <c r="F15" s="190"/>
      <c r="J15" s="202"/>
      <c r="K15" s="108"/>
      <c r="L15" s="215"/>
      <c r="M15" s="209"/>
      <c r="N15" s="145"/>
      <c r="O15" s="145"/>
      <c r="P15" s="145"/>
      <c r="Q15" s="145"/>
    </row>
    <row r="16" spans="1:253" s="103" customFormat="1">
      <c r="A16" s="117"/>
      <c r="D16" s="145"/>
      <c r="E16" s="1"/>
      <c r="F16" s="190"/>
      <c r="J16" s="202"/>
      <c r="K16" s="108"/>
      <c r="L16" s="215"/>
      <c r="M16" s="209"/>
      <c r="N16" s="145"/>
      <c r="O16" s="145"/>
      <c r="P16" s="145"/>
      <c r="Q16" s="145"/>
    </row>
    <row r="17" spans="1:18" s="103" customFormat="1">
      <c r="A17" s="117"/>
      <c r="D17" s="145"/>
      <c r="E17" s="1"/>
      <c r="F17" s="190"/>
      <c r="G17" s="119"/>
      <c r="K17" s="202"/>
      <c r="L17" s="108"/>
      <c r="M17" s="215"/>
      <c r="N17" s="209"/>
      <c r="O17" s="145"/>
      <c r="P17" s="145"/>
      <c r="Q17" s="145"/>
      <c r="R17" s="145"/>
    </row>
    <row r="18" spans="1:18" s="103" customFormat="1">
      <c r="A18" s="117"/>
      <c r="D18" s="145"/>
      <c r="E18" s="1"/>
      <c r="F18" s="190"/>
      <c r="G18" s="119"/>
      <c r="K18" s="202"/>
      <c r="L18" s="108"/>
      <c r="M18" s="215"/>
      <c r="N18" s="209"/>
      <c r="O18" s="145"/>
      <c r="P18" s="145"/>
      <c r="Q18" s="145"/>
      <c r="R18" s="145"/>
    </row>
    <row r="19" spans="1:18" s="103" customFormat="1">
      <c r="A19" s="117"/>
      <c r="D19" s="145"/>
      <c r="E19" s="1"/>
      <c r="F19" s="190"/>
      <c r="G19" s="119"/>
      <c r="K19" s="202"/>
      <c r="L19" s="108"/>
      <c r="M19" s="215"/>
      <c r="N19" s="209"/>
      <c r="O19" s="145"/>
      <c r="P19" s="145"/>
      <c r="Q19" s="145"/>
      <c r="R19" s="145"/>
    </row>
    <row r="20" spans="1:18" s="103" customFormat="1">
      <c r="A20" s="117"/>
      <c r="B20" s="5"/>
      <c r="C20" s="4"/>
      <c r="D20" s="4"/>
      <c r="E20" s="4"/>
      <c r="F20" s="1"/>
      <c r="G20" s="1"/>
      <c r="H20" s="47"/>
      <c r="I20" s="30"/>
      <c r="J20" s="4"/>
      <c r="K20" s="202"/>
      <c r="L20" s="108"/>
      <c r="M20" s="215"/>
      <c r="N20" s="209"/>
      <c r="O20" s="145"/>
      <c r="P20" s="145"/>
      <c r="Q20" s="145"/>
      <c r="R20" s="145"/>
    </row>
    <row r="21" spans="1:18" s="102" customFormat="1">
      <c r="B21" s="20" t="s">
        <v>10</v>
      </c>
      <c r="C21" s="103"/>
      <c r="D21" s="21"/>
      <c r="E21" s="20" t="s">
        <v>11</v>
      </c>
      <c r="F21" s="103"/>
      <c r="G21" s="106"/>
      <c r="H21" s="103" t="s">
        <v>12</v>
      </c>
      <c r="I21" s="121"/>
      <c r="J21" s="4"/>
      <c r="L21" s="170"/>
      <c r="M21" s="216"/>
      <c r="N21" s="170"/>
      <c r="Q21" s="121"/>
      <c r="R21" s="210"/>
    </row>
    <row r="22" spans="1:18" s="126" customFormat="1">
      <c r="B22" s="23" t="s">
        <v>13</v>
      </c>
      <c r="C22" s="103"/>
      <c r="D22" s="24"/>
      <c r="E22" s="23" t="s">
        <v>14</v>
      </c>
      <c r="F22" s="103"/>
      <c r="G22" s="106"/>
      <c r="H22" s="1" t="s">
        <v>15</v>
      </c>
      <c r="I22" s="121"/>
      <c r="J22" s="124"/>
      <c r="L22" s="163"/>
      <c r="M22" s="217"/>
      <c r="N22" s="163"/>
      <c r="Q22" s="211"/>
      <c r="R22" s="212"/>
    </row>
    <row r="23" spans="1:18" s="102" customFormat="1">
      <c r="B23" s="20" t="e">
        <f>+'DISPONIBLE Bo'!#REF!</f>
        <v>#REF!</v>
      </c>
      <c r="C23" s="103"/>
      <c r="D23" s="21"/>
      <c r="E23" s="21" t="e">
        <f>+'DISPONIBLE Bo'!#REF!</f>
        <v>#REF!</v>
      </c>
      <c r="F23" s="103"/>
      <c r="G23" s="106"/>
      <c r="H23" s="103">
        <f>+'DISPONIBLE Bo'!F44</f>
        <v>0</v>
      </c>
      <c r="I23" s="21"/>
      <c r="J23" s="191"/>
      <c r="L23" s="170"/>
      <c r="M23" s="216"/>
      <c r="N23" s="170"/>
      <c r="Q23" s="121"/>
      <c r="R23" s="210"/>
    </row>
    <row r="24" spans="1:18" s="102" customFormat="1">
      <c r="B24" s="57" t="e">
        <f>+'DISPONIBLE Bo'!#REF!</f>
        <v>#REF!</v>
      </c>
      <c r="C24" s="103"/>
      <c r="D24" s="148"/>
      <c r="E24" s="148" t="e">
        <f>+'DISPONIBLE Bo'!#REF!</f>
        <v>#REF!</v>
      </c>
      <c r="F24" s="103"/>
      <c r="G24" s="106"/>
      <c r="H24" s="103">
        <f>+'DISPONIBLE Bo'!F47</f>
        <v>0</v>
      </c>
      <c r="I24" s="21"/>
      <c r="J24" s="124"/>
      <c r="L24" s="170"/>
      <c r="M24" s="216"/>
      <c r="N24" s="170"/>
      <c r="Q24" s="121"/>
      <c r="R24" s="210"/>
    </row>
    <row r="25" spans="1:18" s="102" customFormat="1">
      <c r="B25" s="20"/>
      <c r="C25" s="20"/>
      <c r="D25" s="148"/>
      <c r="E25" s="21">
        <f>+'DISPONIBLE Bo'!C48</f>
        <v>0</v>
      </c>
      <c r="F25" s="103"/>
      <c r="G25" s="106"/>
      <c r="H25" s="103">
        <f>+'DISPONIBLE Bo'!F48</f>
        <v>0</v>
      </c>
      <c r="I25" s="21"/>
      <c r="J25" s="124"/>
      <c r="L25" s="170"/>
      <c r="M25" s="216"/>
      <c r="N25" s="170"/>
      <c r="Q25" s="121"/>
      <c r="R25" s="210"/>
    </row>
    <row r="26" spans="1:18" s="102" customFormat="1" ht="15">
      <c r="B26" s="196"/>
      <c r="C26" s="20"/>
      <c r="D26" s="20"/>
      <c r="E26" s="20"/>
      <c r="F26" s="20"/>
      <c r="G26" s="103"/>
      <c r="H26" s="21"/>
      <c r="I26" s="20"/>
      <c r="J26" s="124"/>
      <c r="L26" s="170"/>
      <c r="M26" s="216"/>
      <c r="N26" s="170"/>
      <c r="Q26" s="121"/>
      <c r="R26" s="210"/>
    </row>
    <row r="27" spans="1:18">
      <c r="B27" s="20"/>
      <c r="C27" s="60"/>
      <c r="D27" s="20"/>
      <c r="E27" s="20"/>
      <c r="F27" s="20"/>
      <c r="G27" s="113"/>
      <c r="H27" s="20"/>
      <c r="I27" s="20"/>
      <c r="J27" s="124"/>
      <c r="K27" s="104"/>
      <c r="L27" s="104"/>
      <c r="M27" s="218"/>
      <c r="N27" s="46"/>
      <c r="O27" s="35"/>
    </row>
    <row r="28" spans="1:18">
      <c r="B28" s="20"/>
      <c r="C28" s="20"/>
      <c r="D28" s="20"/>
      <c r="E28" s="20"/>
      <c r="F28" s="20"/>
      <c r="G28" s="20"/>
      <c r="H28" s="20"/>
      <c r="I28" s="125"/>
      <c r="K28" s="104"/>
      <c r="L28" s="104"/>
      <c r="M28" s="218"/>
      <c r="N28" s="46"/>
      <c r="O28" s="35"/>
    </row>
    <row r="29" spans="1:18">
      <c r="B29" s="5"/>
      <c r="F29" s="4"/>
      <c r="G29" s="4"/>
      <c r="H29" s="18"/>
      <c r="I29" s="28"/>
      <c r="K29" s="104"/>
      <c r="L29" s="104"/>
      <c r="M29" s="218"/>
      <c r="N29" s="46"/>
      <c r="O29" s="35"/>
    </row>
    <row r="30" spans="1:18">
      <c r="B30" s="5"/>
      <c r="F30" s="4"/>
      <c r="G30" s="4"/>
      <c r="H30" s="18"/>
      <c r="I30" s="28"/>
      <c r="K30" s="104"/>
      <c r="L30" s="104"/>
      <c r="M30" s="218"/>
      <c r="N30" s="46"/>
      <c r="O30" s="35"/>
    </row>
    <row r="31" spans="1:18">
      <c r="B31" s="5"/>
      <c r="F31" s="4"/>
      <c r="G31" s="4"/>
      <c r="H31" s="18"/>
      <c r="I31" s="28"/>
      <c r="K31" s="104"/>
      <c r="L31" s="104"/>
      <c r="M31" s="218"/>
      <c r="N31" s="46"/>
      <c r="O31" s="35"/>
    </row>
    <row r="32" spans="1:18">
      <c r="C32" s="213"/>
      <c r="D32" s="213"/>
      <c r="F32" s="104"/>
      <c r="G32" s="4"/>
      <c r="K32" s="104"/>
      <c r="L32" s="104"/>
      <c r="M32" s="218"/>
      <c r="N32" s="46"/>
      <c r="O32" s="35"/>
    </row>
    <row r="33" spans="3:15">
      <c r="C33" s="213"/>
      <c r="D33" s="213"/>
      <c r="F33" s="104"/>
      <c r="G33" s="4"/>
      <c r="K33" s="104"/>
      <c r="L33" s="104"/>
      <c r="M33" s="218"/>
      <c r="N33" s="46"/>
      <c r="O33" s="35"/>
    </row>
    <row r="34" spans="3:15">
      <c r="C34" s="213"/>
      <c r="D34" s="213"/>
      <c r="F34" s="104"/>
      <c r="G34" s="4"/>
      <c r="K34" s="104"/>
      <c r="L34" s="104"/>
      <c r="M34" s="218"/>
      <c r="N34" s="46"/>
      <c r="O34" s="35"/>
    </row>
    <row r="35" spans="3:15">
      <c r="C35" s="213"/>
      <c r="D35" s="213"/>
      <c r="F35" s="104"/>
      <c r="G35" s="4"/>
      <c r="K35" s="104"/>
      <c r="L35" s="104"/>
      <c r="M35" s="218"/>
      <c r="N35" s="46"/>
      <c r="O35" s="35"/>
    </row>
    <row r="36" spans="3:15">
      <c r="C36" s="213"/>
      <c r="D36" s="213"/>
      <c r="F36" s="104"/>
      <c r="G36" s="4"/>
      <c r="K36" s="104"/>
      <c r="L36" s="104"/>
      <c r="M36" s="218"/>
      <c r="N36" s="46"/>
      <c r="O36" s="35"/>
    </row>
    <row r="37" spans="3:15">
      <c r="C37" s="213"/>
      <c r="D37" s="213"/>
      <c r="F37" s="104"/>
      <c r="G37" s="4"/>
      <c r="K37" s="104"/>
      <c r="L37" s="104"/>
      <c r="M37" s="218"/>
      <c r="N37" s="46"/>
      <c r="O37" s="35"/>
    </row>
    <row r="38" spans="3:15">
      <c r="C38" s="213"/>
      <c r="D38" s="213"/>
      <c r="F38" s="104"/>
      <c r="G38" s="4"/>
      <c r="K38" s="104"/>
      <c r="L38" s="104"/>
      <c r="M38" s="218"/>
      <c r="N38" s="46"/>
      <c r="O38" s="35"/>
    </row>
    <row r="39" spans="3:15">
      <c r="C39" s="213"/>
      <c r="D39" s="213"/>
      <c r="F39" s="104"/>
      <c r="G39" s="4"/>
      <c r="K39" s="104"/>
      <c r="L39" s="104"/>
      <c r="M39" s="218"/>
      <c r="N39" s="46"/>
      <c r="O39" s="35"/>
    </row>
    <row r="40" spans="3:15">
      <c r="F40" s="104"/>
      <c r="G40" s="4"/>
      <c r="K40" s="104"/>
      <c r="L40" s="104"/>
      <c r="M40" s="218"/>
      <c r="N40" s="46"/>
      <c r="O40" s="35"/>
    </row>
    <row r="41" spans="3:15">
      <c r="F41" s="104"/>
      <c r="G41" s="4"/>
      <c r="K41" s="104"/>
      <c r="L41" s="104"/>
      <c r="M41" s="218"/>
      <c r="N41" s="46"/>
      <c r="O41" s="35"/>
    </row>
    <row r="42" spans="3:15">
      <c r="F42" s="104"/>
      <c r="G42" s="4"/>
      <c r="K42" s="104"/>
      <c r="L42" s="104"/>
      <c r="M42" s="218"/>
      <c r="N42" s="46"/>
      <c r="O42" s="35"/>
    </row>
    <row r="43" spans="3:15">
      <c r="F43" s="104"/>
      <c r="G43" s="4"/>
      <c r="K43" s="104"/>
      <c r="L43" s="104"/>
      <c r="M43" s="218"/>
      <c r="N43" s="46"/>
      <c r="O43" s="35"/>
    </row>
    <row r="44" spans="3:15">
      <c r="F44" s="104"/>
      <c r="G44" s="4"/>
      <c r="K44" s="104"/>
      <c r="L44" s="104"/>
      <c r="M44" s="218"/>
      <c r="N44" s="46"/>
      <c r="O44" s="35"/>
    </row>
    <row r="45" spans="3:15">
      <c r="F45" s="104"/>
      <c r="G45" s="4"/>
      <c r="K45" s="104"/>
      <c r="L45" s="104"/>
      <c r="M45" s="218"/>
      <c r="N45" s="46"/>
      <c r="O45" s="35"/>
    </row>
    <row r="46" spans="3:15">
      <c r="F46" s="104"/>
      <c r="G46" s="4"/>
      <c r="K46" s="104"/>
      <c r="L46" s="104"/>
      <c r="M46" s="218"/>
      <c r="N46" s="46"/>
      <c r="O46" s="35"/>
    </row>
    <row r="47" spans="3:15">
      <c r="F47" s="104"/>
      <c r="G47" s="4"/>
      <c r="K47" s="104"/>
      <c r="L47" s="104"/>
      <c r="M47" s="218"/>
      <c r="N47" s="46"/>
      <c r="O47" s="35"/>
    </row>
    <row r="48" spans="3:15">
      <c r="F48" s="104"/>
      <c r="G48" s="4"/>
      <c r="K48" s="104"/>
      <c r="L48" s="104"/>
      <c r="M48" s="218"/>
      <c r="N48" s="46"/>
      <c r="O48" s="35"/>
    </row>
    <row r="49" spans="6:15">
      <c r="F49" s="104"/>
      <c r="G49" s="4"/>
      <c r="K49" s="104"/>
      <c r="L49" s="104"/>
      <c r="M49" s="218"/>
      <c r="N49" s="46"/>
      <c r="O49" s="35"/>
    </row>
    <row r="50" spans="6:15">
      <c r="F50" s="104"/>
      <c r="G50" s="4"/>
      <c r="K50" s="104"/>
      <c r="L50" s="104"/>
      <c r="M50" s="218"/>
      <c r="N50" s="46"/>
      <c r="O50" s="35"/>
    </row>
    <row r="51" spans="6:15">
      <c r="F51" s="104"/>
      <c r="G51" s="4"/>
      <c r="K51" s="104"/>
      <c r="L51" s="104"/>
      <c r="M51" s="218"/>
      <c r="N51" s="46"/>
      <c r="O51" s="35"/>
    </row>
    <row r="52" spans="6:15">
      <c r="F52" s="104"/>
      <c r="G52" s="4"/>
      <c r="K52" s="104"/>
      <c r="L52" s="104"/>
      <c r="M52" s="218"/>
      <c r="N52" s="46"/>
      <c r="O52" s="35"/>
    </row>
    <row r="53" spans="6:15">
      <c r="F53" s="104"/>
      <c r="G53" s="4"/>
      <c r="K53" s="104"/>
      <c r="L53" s="104"/>
      <c r="M53" s="218"/>
      <c r="N53" s="46"/>
      <c r="O53" s="35"/>
    </row>
    <row r="54" spans="6:15">
      <c r="F54" s="104"/>
      <c r="G54" s="4"/>
      <c r="K54" s="104"/>
      <c r="L54" s="104"/>
      <c r="M54" s="218"/>
      <c r="N54" s="46"/>
      <c r="O54" s="35"/>
    </row>
    <row r="55" spans="6:15">
      <c r="G55" s="4"/>
      <c r="K55" s="112"/>
      <c r="N55" s="18"/>
      <c r="O55" s="35"/>
    </row>
    <row r="56" spans="6:15">
      <c r="G56" s="4"/>
      <c r="K56" s="112"/>
      <c r="N56" s="18"/>
      <c r="O56" s="35"/>
    </row>
    <row r="57" spans="6:15">
      <c r="G57" s="4"/>
      <c r="K57" s="112"/>
      <c r="N57" s="18"/>
      <c r="O57" s="35"/>
    </row>
    <row r="58" spans="6:15">
      <c r="G58" s="4"/>
      <c r="K58" s="112"/>
      <c r="N58" s="18"/>
      <c r="O58" s="35"/>
    </row>
    <row r="59" spans="6:15">
      <c r="G59" s="4"/>
      <c r="K59" s="112"/>
      <c r="N59" s="18"/>
      <c r="O59" s="35"/>
    </row>
    <row r="60" spans="6:15">
      <c r="G60" s="4"/>
      <c r="K60" s="112"/>
      <c r="N60" s="18"/>
      <c r="O60" s="35"/>
    </row>
    <row r="61" spans="6:15">
      <c r="G61" s="4"/>
      <c r="K61" s="112"/>
      <c r="N61" s="18"/>
      <c r="O61" s="35"/>
    </row>
    <row r="62" spans="6:15">
      <c r="G62" s="4"/>
      <c r="K62" s="112"/>
      <c r="N62" s="18"/>
      <c r="O62" s="35"/>
    </row>
    <row r="63" spans="6:15">
      <c r="G63" s="4"/>
      <c r="K63" s="112"/>
      <c r="N63" s="18"/>
      <c r="O63" s="35"/>
    </row>
    <row r="64" spans="6:15">
      <c r="G64" s="4"/>
      <c r="K64" s="112"/>
      <c r="N64" s="18"/>
      <c r="O64" s="35"/>
    </row>
    <row r="65" spans="7:15">
      <c r="G65" s="4"/>
      <c r="K65" s="112"/>
      <c r="N65" s="18"/>
      <c r="O65" s="35"/>
    </row>
    <row r="66" spans="7:15">
      <c r="G66" s="4"/>
      <c r="K66" s="112"/>
      <c r="N66" s="18"/>
      <c r="O66" s="35"/>
    </row>
    <row r="67" spans="7:15">
      <c r="G67" s="4"/>
      <c r="K67" s="112"/>
      <c r="N67" s="18"/>
      <c r="O67" s="35"/>
    </row>
    <row r="68" spans="7:15">
      <c r="G68" s="4"/>
      <c r="K68" s="112"/>
      <c r="N68" s="18"/>
      <c r="O68" s="35"/>
    </row>
    <row r="69" spans="7:15">
      <c r="G69" s="4"/>
      <c r="K69" s="112"/>
      <c r="N69" s="18"/>
      <c r="O69" s="35"/>
    </row>
    <row r="70" spans="7:15">
      <c r="G70" s="4"/>
      <c r="K70" s="112"/>
      <c r="N70" s="18"/>
      <c r="O70" s="35"/>
    </row>
    <row r="71" spans="7:15">
      <c r="G71" s="4"/>
      <c r="K71" s="112"/>
      <c r="N71" s="18"/>
      <c r="O71" s="35"/>
    </row>
    <row r="72" spans="7:15">
      <c r="G72" s="4"/>
      <c r="K72" s="112"/>
      <c r="N72" s="18"/>
      <c r="O72" s="35"/>
    </row>
    <row r="73" spans="7:15">
      <c r="G73" s="4"/>
      <c r="K73" s="112"/>
      <c r="N73" s="18"/>
      <c r="O73" s="35"/>
    </row>
    <row r="74" spans="7:15">
      <c r="G74" s="4"/>
      <c r="K74" s="112"/>
      <c r="N74" s="18"/>
      <c r="O74" s="35"/>
    </row>
    <row r="75" spans="7:15">
      <c r="G75" s="4"/>
      <c r="K75" s="112"/>
      <c r="N75" s="18"/>
      <c r="O75" s="35"/>
    </row>
    <row r="76" spans="7:15">
      <c r="G76" s="4"/>
      <c r="K76" s="112"/>
      <c r="N76" s="18"/>
      <c r="O76" s="35"/>
    </row>
    <row r="77" spans="7:15">
      <c r="G77" s="4"/>
      <c r="K77" s="112"/>
      <c r="N77" s="18"/>
      <c r="O77" s="35"/>
    </row>
    <row r="78" spans="7:15">
      <c r="G78" s="4"/>
      <c r="K78" s="112"/>
      <c r="N78" s="18"/>
      <c r="O78" s="35"/>
    </row>
    <row r="79" spans="7:15">
      <c r="G79" s="4"/>
      <c r="K79" s="112"/>
      <c r="N79" s="18"/>
      <c r="O79" s="35"/>
    </row>
    <row r="80" spans="7:15">
      <c r="G80" s="4"/>
      <c r="K80" s="112"/>
      <c r="N80" s="18"/>
      <c r="O80" s="35"/>
    </row>
    <row r="81" spans="7:15">
      <c r="G81" s="4"/>
      <c r="K81" s="112"/>
      <c r="N81" s="18"/>
      <c r="O81" s="35"/>
    </row>
    <row r="82" spans="7:15">
      <c r="G82" s="4"/>
      <c r="K82" s="112"/>
      <c r="N82" s="18"/>
      <c r="O82" s="35"/>
    </row>
    <row r="83" spans="7:15">
      <c r="G83" s="4"/>
      <c r="K83" s="112"/>
      <c r="N83" s="18"/>
      <c r="O83" s="35"/>
    </row>
    <row r="84" spans="7:15">
      <c r="G84" s="4"/>
      <c r="K84" s="112"/>
      <c r="N84" s="18"/>
      <c r="O84" s="35"/>
    </row>
    <row r="85" spans="7:15">
      <c r="G85" s="4"/>
      <c r="K85" s="112"/>
      <c r="N85" s="18"/>
      <c r="O85" s="35"/>
    </row>
    <row r="86" spans="7:15">
      <c r="G86" s="4"/>
      <c r="K86" s="112"/>
      <c r="N86" s="18"/>
      <c r="O86" s="35"/>
    </row>
    <row r="87" spans="7:15">
      <c r="G87" s="4"/>
      <c r="K87" s="112"/>
      <c r="N87" s="18"/>
      <c r="O87" s="35"/>
    </row>
    <row r="88" spans="7:15">
      <c r="G88" s="4"/>
      <c r="K88" s="112"/>
      <c r="N88" s="18"/>
      <c r="O88" s="35"/>
    </row>
    <row r="89" spans="7:15">
      <c r="G89" s="4"/>
      <c r="K89" s="112"/>
      <c r="N89" s="18"/>
      <c r="O89" s="35"/>
    </row>
    <row r="90" spans="7:15">
      <c r="G90" s="4"/>
      <c r="K90" s="112"/>
      <c r="N90" s="18"/>
      <c r="O90" s="35"/>
    </row>
    <row r="91" spans="7:15">
      <c r="G91" s="4"/>
      <c r="K91" s="112"/>
      <c r="N91" s="18"/>
      <c r="O91" s="35"/>
    </row>
    <row r="92" spans="7:15">
      <c r="G92" s="4"/>
      <c r="K92" s="112"/>
      <c r="N92" s="18"/>
      <c r="O92" s="35"/>
    </row>
    <row r="93" spans="7:15">
      <c r="G93" s="4"/>
      <c r="K93" s="112"/>
      <c r="N93" s="18"/>
      <c r="O93" s="35"/>
    </row>
    <row r="94" spans="7:15">
      <c r="G94" s="4"/>
      <c r="K94" s="112"/>
      <c r="N94" s="18"/>
      <c r="O94" s="35"/>
    </row>
    <row r="95" spans="7:15">
      <c r="G95" s="4"/>
      <c r="K95" s="112"/>
      <c r="N95" s="18"/>
      <c r="O95" s="35"/>
    </row>
    <row r="96" spans="7:15">
      <c r="G96" s="4"/>
      <c r="K96" s="112"/>
      <c r="N96" s="18"/>
      <c r="O96" s="35"/>
    </row>
    <row r="97" spans="7:15">
      <c r="G97" s="4"/>
      <c r="K97" s="112"/>
      <c r="N97" s="18"/>
      <c r="O97" s="35"/>
    </row>
    <row r="98" spans="7:15">
      <c r="G98" s="4"/>
      <c r="K98" s="112"/>
      <c r="N98" s="18"/>
      <c r="O98" s="35"/>
    </row>
    <row r="99" spans="7:15">
      <c r="G99" s="4"/>
      <c r="K99" s="112"/>
      <c r="N99" s="18"/>
      <c r="O99" s="35"/>
    </row>
    <row r="100" spans="7:15">
      <c r="H100" s="28"/>
    </row>
    <row r="101" spans="7:15">
      <c r="H101" s="28"/>
    </row>
    <row r="102" spans="7:15">
      <c r="H102" s="28"/>
    </row>
    <row r="103" spans="7:15">
      <c r="H103" s="28"/>
    </row>
    <row r="104" spans="7:15">
      <c r="H104" s="28"/>
    </row>
    <row r="105" spans="7:15">
      <c r="H105" s="28"/>
    </row>
    <row r="106" spans="7:15">
      <c r="H106" s="28"/>
    </row>
    <row r="107" spans="7:15">
      <c r="H107" s="28"/>
    </row>
    <row r="108" spans="7:15">
      <c r="H108" s="28"/>
    </row>
    <row r="109" spans="7:15">
      <c r="H109" s="28"/>
    </row>
    <row r="110" spans="7:15">
      <c r="H110" s="28"/>
    </row>
  </sheetData>
  <mergeCells count="3">
    <mergeCell ref="A1:N1"/>
    <mergeCell ref="A2:N2"/>
    <mergeCell ref="A4:N4"/>
  </mergeCells>
  <phoneticPr fontId="0" type="noConversion"/>
  <pageMargins left="0.75" right="0.75" top="1" bottom="1" header="0.3" footer="0.3"/>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22">
    <tabColor rgb="FF92D050"/>
  </sheetPr>
  <dimension ref="A1:IS115"/>
  <sheetViews>
    <sheetView zoomScale="75" zoomScaleNormal="75" workbookViewId="0">
      <pane xSplit="3" ySplit="6" topLeftCell="D7" activePane="bottomRight" state="frozen"/>
      <selection activeCell="C209" sqref="C209"/>
      <selection pane="topRight" activeCell="C209" sqref="C209"/>
      <selection pane="bottomLeft" activeCell="C209" sqref="C209"/>
      <selection pane="bottomRight" activeCell="A7" sqref="A7"/>
    </sheetView>
  </sheetViews>
  <sheetFormatPr baseColWidth="10" defaultColWidth="11.42578125" defaultRowHeight="12.75"/>
  <cols>
    <col min="1" max="1" width="4.85546875" style="5" customWidth="1"/>
    <col min="2" max="2" width="16.42578125" style="4" customWidth="1"/>
    <col min="3" max="3" width="64.140625" style="4" bestFit="1" customWidth="1"/>
    <col min="4" max="4" width="21" style="4" customWidth="1"/>
    <col min="5" max="5" width="15.85546875" style="4" customWidth="1"/>
    <col min="6" max="6" width="20.140625" style="112" bestFit="1" customWidth="1"/>
    <col min="7" max="7" width="9.42578125" style="28" customWidth="1"/>
    <col min="8" max="8" width="13.42578125" style="4" customWidth="1"/>
    <col min="9" max="9" width="9.28515625" style="4" bestFit="1" customWidth="1"/>
    <col min="10" max="10" width="18.7109375" style="4" customWidth="1"/>
    <col min="11" max="11" width="16.42578125" style="109" bestFit="1" customWidth="1"/>
    <col min="12" max="12" width="20.28515625" style="112" customWidth="1"/>
    <col min="13" max="13" width="11.140625" style="18" bestFit="1" customWidth="1"/>
    <col min="14" max="14" width="12.85546875" style="35" bestFit="1" customWidth="1"/>
    <col min="15" max="16384" width="11.42578125" style="4"/>
  </cols>
  <sheetData>
    <row r="1" spans="1:253" customFormat="1">
      <c r="A1" s="1274" t="str">
        <f>+'DISPONIBLE Bo'!A1</f>
        <v>LA NOTA COLOMBIA SAS</v>
      </c>
      <c r="B1" s="1274"/>
      <c r="C1" s="1274"/>
      <c r="D1" s="1274"/>
      <c r="E1" s="1274"/>
      <c r="F1" s="1274"/>
      <c r="G1" s="1274"/>
      <c r="H1" s="1274"/>
      <c r="I1" s="1274"/>
      <c r="J1" s="1274"/>
      <c r="K1" s="1274"/>
      <c r="L1" s="1274"/>
      <c r="M1" s="1274"/>
      <c r="N1" s="1274"/>
      <c r="O1" s="1"/>
      <c r="P1" s="1"/>
      <c r="Q1" s="1"/>
      <c r="R1" s="1"/>
      <c r="S1" s="1"/>
      <c r="T1" s="1"/>
      <c r="U1" s="34"/>
      <c r="V1" s="34"/>
      <c r="W1" s="34"/>
      <c r="X1" s="34"/>
      <c r="Y1" s="34"/>
      <c r="Z1" s="34"/>
      <c r="AA1" s="34"/>
      <c r="AB1" s="34"/>
      <c r="AC1" s="34"/>
      <c r="AD1" s="34"/>
      <c r="AE1" s="34"/>
      <c r="AF1" s="34"/>
      <c r="AG1" s="34"/>
      <c r="AH1" s="34"/>
      <c r="AI1" s="34"/>
      <c r="AJ1" s="34"/>
      <c r="AK1" s="34"/>
      <c r="AL1" s="34"/>
      <c r="AM1" s="34"/>
      <c r="AN1" s="34"/>
      <c r="AO1" s="34"/>
      <c r="AP1" s="34"/>
      <c r="AQ1" s="34"/>
      <c r="AR1" s="34"/>
      <c r="AS1" s="34"/>
      <c r="AT1" s="34"/>
      <c r="AU1" s="34"/>
      <c r="AV1" s="34"/>
      <c r="AW1" s="34"/>
      <c r="AX1" s="34"/>
      <c r="AY1" s="34"/>
      <c r="AZ1" s="34"/>
      <c r="BA1" s="34"/>
      <c r="BB1" s="34"/>
      <c r="BC1" s="34"/>
      <c r="BD1" s="34"/>
      <c r="BE1" s="34"/>
      <c r="BF1" s="34"/>
      <c r="BG1" s="34"/>
      <c r="BH1" s="34"/>
      <c r="BI1" s="34"/>
      <c r="BJ1" s="34"/>
      <c r="BK1" s="34"/>
      <c r="BL1" s="34"/>
      <c r="BM1" s="34"/>
      <c r="BN1" s="34"/>
      <c r="BO1" s="34"/>
      <c r="BP1" s="34"/>
      <c r="BQ1" s="34"/>
      <c r="BR1" s="34"/>
      <c r="BS1" s="34"/>
      <c r="BT1" s="34"/>
      <c r="BU1" s="34"/>
      <c r="BV1" s="34"/>
      <c r="BW1" s="34"/>
      <c r="BX1" s="34"/>
      <c r="BY1" s="34"/>
      <c r="BZ1" s="34"/>
      <c r="CA1" s="34"/>
      <c r="CB1" s="34"/>
      <c r="CC1" s="34"/>
      <c r="CD1" s="34"/>
      <c r="CE1" s="34"/>
      <c r="CF1" s="34"/>
      <c r="CG1" s="34"/>
      <c r="CH1" s="34"/>
      <c r="CI1" s="34"/>
      <c r="CJ1" s="34"/>
      <c r="CK1" s="34"/>
      <c r="CL1" s="34"/>
      <c r="CM1" s="34"/>
      <c r="CN1" s="34"/>
      <c r="CO1" s="34"/>
      <c r="CP1" s="34"/>
      <c r="CQ1" s="34"/>
      <c r="CR1" s="34"/>
      <c r="CS1" s="34"/>
      <c r="CT1" s="34"/>
      <c r="CU1" s="34"/>
      <c r="CV1" s="34"/>
      <c r="CW1" s="34"/>
      <c r="CX1" s="34"/>
      <c r="CY1" s="34"/>
      <c r="CZ1" s="34"/>
      <c r="DA1" s="34"/>
      <c r="DB1" s="34"/>
      <c r="DC1" s="34"/>
      <c r="DD1" s="34"/>
      <c r="DE1" s="34"/>
      <c r="DF1" s="34"/>
      <c r="DG1" s="34"/>
      <c r="DH1" s="34"/>
      <c r="DI1" s="34"/>
      <c r="DJ1" s="34"/>
      <c r="DK1" s="34"/>
      <c r="DL1" s="34"/>
      <c r="DM1" s="34"/>
      <c r="DN1" s="34"/>
      <c r="DO1" s="34"/>
      <c r="DP1" s="34"/>
      <c r="DQ1" s="34"/>
      <c r="DR1" s="34"/>
      <c r="DS1" s="34"/>
      <c r="DT1" s="34"/>
      <c r="DU1" s="34"/>
      <c r="DV1" s="34"/>
      <c r="DW1" s="34"/>
      <c r="DX1" s="34"/>
      <c r="DY1" s="34"/>
      <c r="DZ1" s="34"/>
      <c r="EA1" s="34"/>
      <c r="EB1" s="34"/>
      <c r="EC1" s="34"/>
      <c r="ED1" s="34"/>
      <c r="EE1" s="34"/>
      <c r="EF1" s="34"/>
      <c r="EG1" s="34"/>
      <c r="EH1" s="34"/>
      <c r="EI1" s="34"/>
      <c r="EJ1" s="34"/>
      <c r="EK1" s="34"/>
      <c r="EL1" s="34"/>
      <c r="EM1" s="34"/>
      <c r="EN1" s="34"/>
      <c r="EO1" s="34"/>
      <c r="EP1" s="34"/>
      <c r="EQ1" s="34"/>
      <c r="ER1" s="34"/>
      <c r="ES1" s="34"/>
      <c r="ET1" s="34"/>
      <c r="EU1" s="34"/>
      <c r="EV1" s="34"/>
      <c r="EW1" s="34"/>
      <c r="EX1" s="34"/>
      <c r="EY1" s="34"/>
      <c r="EZ1" s="34"/>
      <c r="FA1" s="34"/>
      <c r="FB1" s="34"/>
      <c r="FC1" s="34"/>
      <c r="FD1" s="34"/>
      <c r="FE1" s="34"/>
      <c r="FF1" s="34"/>
      <c r="FG1" s="34"/>
      <c r="FH1" s="34"/>
      <c r="FI1" s="34"/>
      <c r="FJ1" s="34"/>
      <c r="FK1" s="34"/>
      <c r="FL1" s="34"/>
      <c r="FM1" s="34"/>
      <c r="FN1" s="34"/>
      <c r="FO1" s="34"/>
      <c r="FP1" s="34"/>
      <c r="FQ1" s="34"/>
      <c r="FR1" s="34"/>
      <c r="FS1" s="34"/>
      <c r="FT1" s="34"/>
      <c r="FU1" s="34"/>
      <c r="FV1" s="34"/>
      <c r="FW1" s="34"/>
      <c r="FX1" s="34"/>
      <c r="FY1" s="34"/>
      <c r="FZ1" s="34"/>
      <c r="GA1" s="34"/>
      <c r="GB1" s="34"/>
      <c r="GC1" s="34"/>
      <c r="GD1" s="34"/>
      <c r="GE1" s="34"/>
      <c r="GF1" s="34"/>
      <c r="GG1" s="34"/>
      <c r="GH1" s="34"/>
      <c r="GI1" s="34"/>
      <c r="GJ1" s="34"/>
      <c r="GK1" s="34"/>
      <c r="GL1" s="34"/>
      <c r="GM1" s="34"/>
      <c r="GN1" s="34"/>
      <c r="GO1" s="34"/>
      <c r="GP1" s="34"/>
      <c r="GQ1" s="34"/>
      <c r="GR1" s="34"/>
      <c r="GS1" s="34"/>
      <c r="GT1" s="34"/>
      <c r="GU1" s="34"/>
      <c r="GV1" s="34"/>
      <c r="GW1" s="34"/>
      <c r="GX1" s="34"/>
      <c r="GY1" s="34"/>
      <c r="GZ1" s="34"/>
      <c r="HA1" s="34"/>
      <c r="HB1" s="34"/>
      <c r="HC1" s="34"/>
      <c r="HD1" s="34"/>
      <c r="HE1" s="34"/>
      <c r="HF1" s="34"/>
      <c r="HG1" s="34"/>
      <c r="HH1" s="34"/>
      <c r="HI1" s="34"/>
      <c r="HJ1" s="34"/>
      <c r="HK1" s="34"/>
      <c r="HL1" s="34"/>
      <c r="HM1" s="34"/>
      <c r="HN1" s="34"/>
      <c r="HO1" s="34"/>
      <c r="HP1" s="34"/>
      <c r="HQ1" s="34"/>
      <c r="HR1" s="34"/>
      <c r="HS1" s="34"/>
      <c r="HT1" s="34"/>
      <c r="HU1" s="34"/>
      <c r="HV1" s="34"/>
      <c r="HW1" s="34"/>
      <c r="HX1" s="34"/>
      <c r="HY1" s="34"/>
      <c r="HZ1" s="34"/>
      <c r="IA1" s="34"/>
      <c r="IB1" s="34"/>
      <c r="IC1" s="34"/>
      <c r="ID1" s="34"/>
      <c r="IE1" s="34"/>
      <c r="IF1" s="34"/>
      <c r="IG1" s="34"/>
      <c r="IH1" s="34"/>
      <c r="II1" s="34"/>
      <c r="IJ1" s="34"/>
      <c r="IK1" s="34"/>
      <c r="IL1" s="34"/>
      <c r="IM1" s="34"/>
      <c r="IN1" s="34"/>
      <c r="IO1" s="34"/>
      <c r="IP1" s="34"/>
      <c r="IQ1" s="34"/>
      <c r="IR1" s="34"/>
      <c r="IS1" s="34"/>
    </row>
    <row r="2" spans="1:253" customFormat="1">
      <c r="A2" s="1275" t="str">
        <f>+'DISPONIBLE Bo'!A2</f>
        <v>NIT 901233167-1</v>
      </c>
      <c r="B2" s="1275"/>
      <c r="C2" s="1275"/>
      <c r="D2" s="1275"/>
      <c r="E2" s="1275"/>
      <c r="F2" s="1275"/>
      <c r="G2" s="1275"/>
      <c r="H2" s="1275"/>
      <c r="I2" s="1275"/>
      <c r="J2" s="1275"/>
      <c r="K2" s="1275"/>
      <c r="L2" s="1275"/>
      <c r="M2" s="1275"/>
      <c r="N2" s="1275"/>
      <c r="O2" s="1"/>
      <c r="P2" s="1"/>
      <c r="Q2" s="1"/>
      <c r="R2" s="1"/>
      <c r="S2" s="1"/>
      <c r="T2" s="1"/>
      <c r="U2" s="34"/>
      <c r="V2" s="34"/>
      <c r="W2" s="34"/>
      <c r="X2" s="34"/>
      <c r="Y2" s="34"/>
      <c r="Z2" s="34"/>
      <c r="AA2" s="34"/>
      <c r="AB2" s="34"/>
      <c r="AC2" s="34"/>
      <c r="AD2" s="34"/>
      <c r="AE2" s="34"/>
      <c r="AF2" s="34"/>
      <c r="AG2" s="34"/>
      <c r="AH2" s="34"/>
      <c r="AI2" s="34"/>
      <c r="AJ2" s="34"/>
      <c r="AK2" s="34"/>
      <c r="AL2" s="34"/>
      <c r="AM2" s="34"/>
      <c r="AN2" s="34"/>
      <c r="AO2" s="34"/>
      <c r="AP2" s="34"/>
      <c r="AQ2" s="34"/>
      <c r="AR2" s="34"/>
      <c r="AS2" s="34"/>
      <c r="AT2" s="34"/>
      <c r="AU2" s="34"/>
      <c r="AV2" s="34"/>
      <c r="AW2" s="34"/>
      <c r="AX2" s="34"/>
      <c r="AY2" s="34"/>
      <c r="AZ2" s="34"/>
      <c r="BA2" s="34"/>
      <c r="BB2" s="34"/>
      <c r="BC2" s="34"/>
      <c r="BD2" s="34"/>
      <c r="BE2" s="34"/>
      <c r="BF2" s="34"/>
      <c r="BG2" s="34"/>
      <c r="BH2" s="34"/>
      <c r="BI2" s="34"/>
      <c r="BJ2" s="34"/>
      <c r="BK2" s="34"/>
      <c r="BL2" s="34"/>
      <c r="BM2" s="34"/>
      <c r="BN2" s="34"/>
      <c r="BO2" s="34"/>
      <c r="BP2" s="34"/>
      <c r="BQ2" s="34"/>
      <c r="BR2" s="34"/>
      <c r="BS2" s="34"/>
      <c r="BT2" s="34"/>
      <c r="BU2" s="34"/>
      <c r="BV2" s="34"/>
      <c r="BW2" s="34"/>
      <c r="BX2" s="34"/>
      <c r="BY2" s="34"/>
      <c r="BZ2" s="34"/>
      <c r="CA2" s="34"/>
      <c r="CB2" s="34"/>
      <c r="CC2" s="34"/>
      <c r="CD2" s="34"/>
      <c r="CE2" s="34"/>
      <c r="CF2" s="34"/>
      <c r="CG2" s="34"/>
      <c r="CH2" s="34"/>
      <c r="CI2" s="34"/>
      <c r="CJ2" s="34"/>
      <c r="CK2" s="34"/>
      <c r="CL2" s="34"/>
      <c r="CM2" s="34"/>
      <c r="CN2" s="34"/>
      <c r="CO2" s="34"/>
      <c r="CP2" s="34"/>
      <c r="CQ2" s="34"/>
      <c r="CR2" s="34"/>
      <c r="CS2" s="34"/>
      <c r="CT2" s="34"/>
      <c r="CU2" s="34"/>
      <c r="CV2" s="34"/>
      <c r="CW2" s="34"/>
      <c r="CX2" s="34"/>
      <c r="CY2" s="34"/>
      <c r="CZ2" s="34"/>
      <c r="DA2" s="34"/>
      <c r="DB2" s="34"/>
      <c r="DC2" s="34"/>
      <c r="DD2" s="34"/>
      <c r="DE2" s="34"/>
      <c r="DF2" s="34"/>
      <c r="DG2" s="34"/>
      <c r="DH2" s="34"/>
      <c r="DI2" s="34"/>
      <c r="DJ2" s="34"/>
      <c r="DK2" s="34"/>
      <c r="DL2" s="34"/>
      <c r="DM2" s="34"/>
      <c r="DN2" s="34"/>
      <c r="DO2" s="34"/>
      <c r="DP2" s="34"/>
      <c r="DQ2" s="34"/>
      <c r="DR2" s="34"/>
      <c r="DS2" s="34"/>
      <c r="DT2" s="34"/>
      <c r="DU2" s="34"/>
      <c r="DV2" s="34"/>
      <c r="DW2" s="34"/>
      <c r="DX2" s="34"/>
      <c r="DY2" s="34"/>
      <c r="DZ2" s="34"/>
      <c r="EA2" s="34"/>
      <c r="EB2" s="34"/>
      <c r="EC2" s="34"/>
      <c r="ED2" s="34"/>
      <c r="EE2" s="34"/>
      <c r="EF2" s="34"/>
      <c r="EG2" s="34"/>
      <c r="EH2" s="34"/>
      <c r="EI2" s="34"/>
      <c r="EJ2" s="34"/>
      <c r="EK2" s="34"/>
      <c r="EL2" s="34"/>
      <c r="EM2" s="34"/>
      <c r="EN2" s="34"/>
      <c r="EO2" s="34"/>
      <c r="EP2" s="34"/>
      <c r="EQ2" s="34"/>
      <c r="ER2" s="34"/>
      <c r="ES2" s="34"/>
      <c r="ET2" s="34"/>
      <c r="EU2" s="34"/>
      <c r="EV2" s="34"/>
      <c r="EW2" s="34"/>
      <c r="EX2" s="34"/>
      <c r="EY2" s="34"/>
      <c r="EZ2" s="34"/>
      <c r="FA2" s="34"/>
      <c r="FB2" s="34"/>
      <c r="FC2" s="34"/>
      <c r="FD2" s="34"/>
      <c r="FE2" s="34"/>
      <c r="FF2" s="34"/>
      <c r="FG2" s="34"/>
      <c r="FH2" s="34"/>
      <c r="FI2" s="34"/>
      <c r="FJ2" s="34"/>
      <c r="FK2" s="34"/>
      <c r="FL2" s="34"/>
      <c r="FM2" s="34"/>
      <c r="FN2" s="34"/>
      <c r="FO2" s="34"/>
      <c r="FP2" s="34"/>
      <c r="FQ2" s="34"/>
      <c r="FR2" s="34"/>
      <c r="FS2" s="34"/>
      <c r="FT2" s="34"/>
      <c r="FU2" s="34"/>
      <c r="FV2" s="34"/>
      <c r="FW2" s="34"/>
      <c r="FX2" s="34"/>
      <c r="FY2" s="34"/>
      <c r="FZ2" s="34"/>
      <c r="GA2" s="34"/>
      <c r="GB2" s="34"/>
      <c r="GC2" s="34"/>
      <c r="GD2" s="34"/>
      <c r="GE2" s="34"/>
      <c r="GF2" s="34"/>
      <c r="GG2" s="34"/>
      <c r="GH2" s="34"/>
      <c r="GI2" s="34"/>
      <c r="GJ2" s="34"/>
      <c r="GK2" s="34"/>
      <c r="GL2" s="34"/>
      <c r="GM2" s="34"/>
      <c r="GN2" s="34"/>
      <c r="GO2" s="34"/>
      <c r="GP2" s="34"/>
      <c r="GQ2" s="34"/>
      <c r="GR2" s="34"/>
      <c r="GS2" s="34"/>
      <c r="GT2" s="34"/>
      <c r="GU2" s="34"/>
      <c r="GV2" s="34"/>
      <c r="GW2" s="34"/>
      <c r="GX2" s="34"/>
      <c r="GY2" s="34"/>
      <c r="GZ2" s="34"/>
      <c r="HA2" s="34"/>
      <c r="HB2" s="34"/>
      <c r="HC2" s="34"/>
      <c r="HD2" s="34"/>
      <c r="HE2" s="34"/>
      <c r="HF2" s="34"/>
      <c r="HG2" s="34"/>
      <c r="HH2" s="34"/>
      <c r="HI2" s="34"/>
      <c r="HJ2" s="34"/>
      <c r="HK2" s="34"/>
      <c r="HL2" s="34"/>
      <c r="HM2" s="34"/>
      <c r="HN2" s="34"/>
      <c r="HO2" s="34"/>
      <c r="HP2" s="34"/>
      <c r="HQ2" s="34"/>
      <c r="HR2" s="34"/>
      <c r="HS2" s="34"/>
      <c r="HT2" s="34"/>
      <c r="HU2" s="34"/>
      <c r="HV2" s="34"/>
      <c r="HW2" s="34"/>
      <c r="HX2" s="34"/>
      <c r="HY2" s="34"/>
      <c r="HZ2" s="34"/>
      <c r="IA2" s="34"/>
      <c r="IB2" s="34"/>
      <c r="IC2" s="34"/>
      <c r="ID2" s="34"/>
      <c r="IE2" s="34"/>
      <c r="IF2" s="34"/>
      <c r="IG2" s="34"/>
      <c r="IH2" s="34"/>
      <c r="II2" s="34"/>
      <c r="IJ2" s="34"/>
      <c r="IK2" s="34"/>
      <c r="IL2" s="34"/>
      <c r="IM2" s="34"/>
      <c r="IN2" s="34"/>
      <c r="IO2" s="34"/>
      <c r="IP2" s="34"/>
      <c r="IQ2" s="34"/>
      <c r="IR2" s="34"/>
      <c r="IS2" s="34"/>
    </row>
    <row r="3" spans="1:253" ht="13.5" thickBot="1"/>
    <row r="4" spans="1:253" ht="18.75" thickBot="1">
      <c r="A4" s="1276" t="s">
        <v>7</v>
      </c>
      <c r="B4" s="1277"/>
      <c r="C4" s="1277"/>
      <c r="D4" s="1277"/>
      <c r="E4" s="1277"/>
      <c r="F4" s="1452"/>
      <c r="G4" s="1277"/>
      <c r="H4" s="1277"/>
      <c r="I4" s="1277"/>
      <c r="J4" s="1277"/>
      <c r="K4" s="1452"/>
      <c r="L4" s="1452"/>
      <c r="M4" s="1277"/>
      <c r="N4" s="1313"/>
      <c r="O4" s="3"/>
      <c r="P4" s="3"/>
      <c r="Q4" s="3"/>
      <c r="R4" s="3"/>
      <c r="S4" s="3"/>
      <c r="T4" s="3"/>
      <c r="U4" s="3"/>
      <c r="V4" s="3"/>
      <c r="W4" s="3"/>
      <c r="X4" s="3"/>
      <c r="Y4" s="3"/>
      <c r="Z4" s="3"/>
      <c r="AA4" s="3"/>
      <c r="AB4" s="3"/>
      <c r="AC4" s="3"/>
      <c r="AD4" s="3"/>
      <c r="AE4" s="3"/>
      <c r="AF4" s="3"/>
      <c r="AG4" s="3"/>
      <c r="AH4" s="3"/>
      <c r="AI4" s="3"/>
      <c r="AJ4" s="3"/>
      <c r="AK4" s="3"/>
      <c r="AL4" s="3"/>
      <c r="AM4" s="3"/>
    </row>
    <row r="5" spans="1:253" ht="13.5" thickBot="1"/>
    <row r="6" spans="1:253" s="6" customFormat="1" ht="43.5" customHeight="1">
      <c r="A6" s="36" t="s">
        <v>17</v>
      </c>
      <c r="B6" s="37" t="s">
        <v>46</v>
      </c>
      <c r="C6" s="38" t="s">
        <v>18</v>
      </c>
      <c r="D6" s="38" t="s">
        <v>19</v>
      </c>
      <c r="E6" s="38" t="s">
        <v>38</v>
      </c>
      <c r="F6" s="114" t="s">
        <v>20</v>
      </c>
      <c r="G6" s="40" t="s">
        <v>21</v>
      </c>
      <c r="H6" s="38" t="s">
        <v>22</v>
      </c>
      <c r="I6" s="39" t="s">
        <v>23</v>
      </c>
      <c r="J6" s="41" t="s">
        <v>24</v>
      </c>
      <c r="K6" s="114" t="s">
        <v>25</v>
      </c>
      <c r="L6" s="114" t="s">
        <v>45</v>
      </c>
      <c r="M6" s="40" t="s">
        <v>42</v>
      </c>
      <c r="N6" s="42" t="s">
        <v>26</v>
      </c>
    </row>
    <row r="7" spans="1:253">
      <c r="A7" s="51">
        <v>1</v>
      </c>
      <c r="B7" s="322"/>
      <c r="C7" s="239"/>
      <c r="D7" s="198"/>
      <c r="E7" s="273"/>
      <c r="F7" s="205"/>
      <c r="G7" s="316"/>
      <c r="H7" s="236"/>
      <c r="I7" s="240"/>
      <c r="J7" s="237"/>
      <c r="K7" s="203"/>
      <c r="L7" s="205"/>
      <c r="M7" s="295"/>
      <c r="N7" s="238"/>
    </row>
    <row r="8" spans="1:253">
      <c r="A8" s="51">
        <f>+A7+1</f>
        <v>2</v>
      </c>
      <c r="B8" s="322"/>
      <c r="C8" s="239"/>
      <c r="D8" s="198"/>
      <c r="E8" s="273"/>
      <c r="F8" s="205"/>
      <c r="G8" s="316"/>
      <c r="H8" s="236"/>
      <c r="I8" s="240"/>
      <c r="J8" s="237"/>
      <c r="K8" s="203"/>
      <c r="L8" s="205"/>
      <c r="M8" s="295"/>
      <c r="N8" s="238"/>
    </row>
    <row r="9" spans="1:253">
      <c r="A9" s="51" t="e">
        <f>#N/A</f>
        <v>#N/A</v>
      </c>
      <c r="B9" s="323"/>
      <c r="C9" s="239"/>
      <c r="D9" s="198"/>
      <c r="E9" s="273"/>
      <c r="F9" s="205"/>
      <c r="G9" s="316"/>
      <c r="H9" s="236"/>
      <c r="I9" s="240"/>
      <c r="J9" s="237"/>
      <c r="K9" s="203"/>
      <c r="L9" s="205"/>
      <c r="M9" s="295"/>
      <c r="N9" s="238"/>
    </row>
    <row r="10" spans="1:253">
      <c r="A10" s="51" t="e">
        <f>#N/A</f>
        <v>#N/A</v>
      </c>
      <c r="B10" s="322"/>
      <c r="C10" s="239"/>
      <c r="D10" s="198"/>
      <c r="E10" s="273"/>
      <c r="F10" s="205"/>
      <c r="G10" s="316"/>
      <c r="H10" s="236"/>
      <c r="I10" s="240"/>
      <c r="J10" s="237"/>
      <c r="K10" s="203"/>
      <c r="L10" s="205"/>
      <c r="M10" s="295"/>
      <c r="N10" s="238"/>
    </row>
    <row r="11" spans="1:253">
      <c r="A11" s="51" t="e">
        <f>#N/A</f>
        <v>#N/A</v>
      </c>
      <c r="B11" s="322"/>
      <c r="C11" s="239"/>
      <c r="D11" s="198"/>
      <c r="E11" s="273"/>
      <c r="F11" s="205"/>
      <c r="G11" s="316"/>
      <c r="H11" s="236"/>
      <c r="I11" s="240"/>
      <c r="J11" s="237"/>
      <c r="K11" s="203"/>
      <c r="L11" s="205"/>
      <c r="M11" s="295"/>
      <c r="N11" s="238"/>
    </row>
    <row r="12" spans="1:253">
      <c r="A12" s="51" t="e">
        <f>#N/A</f>
        <v>#N/A</v>
      </c>
      <c r="B12" s="322"/>
      <c r="C12" s="239"/>
      <c r="D12" s="198"/>
      <c r="E12" s="273"/>
      <c r="F12" s="205"/>
      <c r="G12" s="317"/>
      <c r="H12" s="236"/>
      <c r="I12" s="240"/>
      <c r="J12" s="237"/>
      <c r="K12" s="203"/>
      <c r="L12" s="205"/>
      <c r="M12" s="295"/>
      <c r="N12" s="238"/>
    </row>
    <row r="13" spans="1:253">
      <c r="A13" s="51" t="e">
        <f>#N/A</f>
        <v>#N/A</v>
      </c>
      <c r="B13" s="322"/>
      <c r="C13" s="239"/>
      <c r="D13" s="198"/>
      <c r="E13" s="273"/>
      <c r="F13" s="205"/>
      <c r="G13" s="316"/>
      <c r="H13" s="236"/>
      <c r="I13" s="240"/>
      <c r="J13" s="237"/>
      <c r="K13" s="203"/>
      <c r="L13" s="205"/>
      <c r="M13" s="295"/>
      <c r="N13" s="238"/>
    </row>
    <row r="14" spans="1:253">
      <c r="A14" s="51" t="e">
        <f>#N/A</f>
        <v>#N/A</v>
      </c>
      <c r="B14" s="322"/>
      <c r="C14" s="239"/>
      <c r="D14" s="198"/>
      <c r="E14" s="273"/>
      <c r="F14" s="205"/>
      <c r="G14" s="316"/>
      <c r="H14" s="236"/>
      <c r="I14" s="240"/>
      <c r="J14" s="237"/>
      <c r="K14" s="203"/>
      <c r="L14" s="205"/>
      <c r="M14" s="295"/>
      <c r="N14" s="238"/>
    </row>
    <row r="15" spans="1:253">
      <c r="A15" s="51" t="e">
        <f>#N/A</f>
        <v>#N/A</v>
      </c>
      <c r="B15" s="324"/>
      <c r="C15" s="239"/>
      <c r="D15" s="198"/>
      <c r="E15" s="273"/>
      <c r="F15" s="203"/>
      <c r="G15" s="316"/>
      <c r="H15" s="236"/>
      <c r="I15" s="240"/>
      <c r="J15" s="237"/>
      <c r="K15" s="203"/>
      <c r="L15" s="205"/>
      <c r="M15" s="295"/>
      <c r="N15" s="238"/>
    </row>
    <row r="16" spans="1:253">
      <c r="A16" s="51" t="e">
        <f>#N/A</f>
        <v>#N/A</v>
      </c>
      <c r="B16" s="141"/>
      <c r="C16" s="239"/>
      <c r="D16" s="198"/>
      <c r="E16" s="273"/>
      <c r="F16" s="203"/>
      <c r="G16" s="317"/>
      <c r="H16" s="236"/>
      <c r="I16" s="240"/>
      <c r="J16" s="237"/>
      <c r="K16" s="203"/>
      <c r="L16" s="205"/>
      <c r="M16" s="295"/>
      <c r="N16" s="238"/>
    </row>
    <row r="17" spans="1:14">
      <c r="A17" s="51" t="e">
        <f>#N/A</f>
        <v>#N/A</v>
      </c>
      <c r="B17" s="141"/>
      <c r="C17" s="239"/>
      <c r="D17" s="198"/>
      <c r="E17" s="273"/>
      <c r="F17" s="203"/>
      <c r="G17" s="317"/>
      <c r="H17" s="236"/>
      <c r="I17" s="240"/>
      <c r="J17" s="237"/>
      <c r="K17" s="203"/>
      <c r="L17" s="205"/>
      <c r="M17" s="295"/>
      <c r="N17" s="238"/>
    </row>
    <row r="18" spans="1:14">
      <c r="A18" s="51" t="e">
        <f>#N/A</f>
        <v>#N/A</v>
      </c>
      <c r="B18" s="141"/>
      <c r="C18" s="239"/>
      <c r="D18" s="198"/>
      <c r="E18" s="273"/>
      <c r="F18" s="203"/>
      <c r="G18" s="317"/>
      <c r="H18" s="236"/>
      <c r="I18" s="240"/>
      <c r="J18" s="237"/>
      <c r="K18" s="203"/>
      <c r="L18" s="205"/>
      <c r="M18" s="295"/>
      <c r="N18" s="238"/>
    </row>
    <row r="19" spans="1:14">
      <c r="A19" s="51" t="e">
        <f>#N/A</f>
        <v>#N/A</v>
      </c>
      <c r="B19" s="141"/>
      <c r="C19" s="239"/>
      <c r="D19" s="198"/>
      <c r="E19" s="273"/>
      <c r="F19" s="203"/>
      <c r="G19" s="317"/>
      <c r="H19" s="236"/>
      <c r="I19" s="240"/>
      <c r="J19" s="237"/>
      <c r="K19" s="203"/>
      <c r="L19" s="205"/>
      <c r="M19" s="295"/>
      <c r="N19" s="238"/>
    </row>
    <row r="20" spans="1:14">
      <c r="A20" s="51" t="e">
        <f>#N/A</f>
        <v>#N/A</v>
      </c>
      <c r="B20" s="141"/>
      <c r="C20" s="239"/>
      <c r="D20" s="198"/>
      <c r="E20" s="273"/>
      <c r="F20" s="203"/>
      <c r="G20" s="317"/>
      <c r="H20" s="236"/>
      <c r="I20" s="240"/>
      <c r="J20" s="237"/>
      <c r="K20" s="203"/>
      <c r="L20" s="205"/>
      <c r="M20" s="295"/>
      <c r="N20" s="238"/>
    </row>
    <row r="21" spans="1:14">
      <c r="A21" s="51" t="e">
        <f>#N/A</f>
        <v>#N/A</v>
      </c>
      <c r="B21" s="141"/>
      <c r="C21" s="239"/>
      <c r="D21" s="198"/>
      <c r="E21" s="273"/>
      <c r="F21" s="203"/>
      <c r="G21" s="317"/>
      <c r="H21" s="236"/>
      <c r="I21" s="240"/>
      <c r="J21" s="237"/>
      <c r="K21" s="203"/>
      <c r="L21" s="205"/>
      <c r="M21" s="295"/>
      <c r="N21" s="238"/>
    </row>
    <row r="22" spans="1:14">
      <c r="A22" s="51" t="e">
        <f>#N/A</f>
        <v>#N/A</v>
      </c>
      <c r="B22" s="141"/>
      <c r="C22" s="239"/>
      <c r="D22" s="198"/>
      <c r="E22" s="273"/>
      <c r="F22" s="203"/>
      <c r="G22" s="317"/>
      <c r="H22" s="236"/>
      <c r="I22" s="240"/>
      <c r="J22" s="237"/>
      <c r="K22" s="203"/>
      <c r="L22" s="205"/>
      <c r="M22" s="295"/>
      <c r="N22" s="238"/>
    </row>
    <row r="23" spans="1:14">
      <c r="A23" s="51" t="e">
        <f>#N/A</f>
        <v>#N/A</v>
      </c>
      <c r="B23" s="141"/>
      <c r="C23" s="239"/>
      <c r="D23" s="198"/>
      <c r="E23" s="273"/>
      <c r="F23" s="203"/>
      <c r="G23" s="317"/>
      <c r="H23" s="236"/>
      <c r="I23" s="240"/>
      <c r="J23" s="237"/>
      <c r="K23" s="203"/>
      <c r="L23" s="205"/>
      <c r="M23" s="295"/>
      <c r="N23" s="238"/>
    </row>
    <row r="24" spans="1:14">
      <c r="A24" s="51" t="e">
        <f>#N/A</f>
        <v>#N/A</v>
      </c>
      <c r="B24" s="141"/>
      <c r="C24" s="239"/>
      <c r="D24" s="198"/>
      <c r="E24" s="273"/>
      <c r="F24" s="203"/>
      <c r="G24" s="317"/>
      <c r="H24" s="236"/>
      <c r="I24" s="240"/>
      <c r="J24" s="237"/>
      <c r="K24" s="203"/>
      <c r="L24" s="205"/>
      <c r="M24" s="295"/>
      <c r="N24" s="238"/>
    </row>
    <row r="25" spans="1:14">
      <c r="A25" s="51" t="e">
        <f>#N/A</f>
        <v>#N/A</v>
      </c>
      <c r="B25" s="141"/>
      <c r="C25" s="239"/>
      <c r="D25" s="198"/>
      <c r="E25" s="273"/>
      <c r="F25" s="203"/>
      <c r="G25" s="317"/>
      <c r="H25" s="236"/>
      <c r="I25" s="240"/>
      <c r="J25" s="237"/>
      <c r="K25" s="203"/>
      <c r="L25" s="205"/>
      <c r="M25" s="295"/>
      <c r="N25" s="238"/>
    </row>
    <row r="26" spans="1:14">
      <c r="A26" s="51" t="e">
        <f>#N/A</f>
        <v>#N/A</v>
      </c>
      <c r="B26" s="141"/>
      <c r="C26" s="239"/>
      <c r="D26" s="198"/>
      <c r="E26" s="273"/>
      <c r="F26" s="203"/>
      <c r="G26" s="317"/>
      <c r="H26" s="236"/>
      <c r="I26" s="240"/>
      <c r="J26" s="237"/>
      <c r="K26" s="203"/>
      <c r="L26" s="205"/>
      <c r="M26" s="295"/>
      <c r="N26" s="238"/>
    </row>
    <row r="27" spans="1:14">
      <c r="A27" s="51" t="e">
        <f>#N/A</f>
        <v>#N/A</v>
      </c>
      <c r="B27" s="141"/>
      <c r="C27" s="239"/>
      <c r="D27" s="198"/>
      <c r="E27" s="273"/>
      <c r="F27" s="203"/>
      <c r="G27" s="317"/>
      <c r="H27" s="236"/>
      <c r="I27" s="240"/>
      <c r="J27" s="237"/>
      <c r="K27" s="203"/>
      <c r="L27" s="205"/>
      <c r="M27" s="295"/>
      <c r="N27" s="238"/>
    </row>
    <row r="28" spans="1:14">
      <c r="A28" s="51" t="e">
        <f>#N/A</f>
        <v>#N/A</v>
      </c>
      <c r="B28" s="141"/>
      <c r="C28" s="239"/>
      <c r="D28" s="198"/>
      <c r="E28" s="273"/>
      <c r="F28" s="203"/>
      <c r="G28" s="317"/>
      <c r="H28" s="236"/>
      <c r="I28" s="240"/>
      <c r="J28" s="237"/>
      <c r="K28" s="203"/>
      <c r="L28" s="205"/>
      <c r="M28" s="295"/>
      <c r="N28" s="238"/>
    </row>
    <row r="29" spans="1:14">
      <c r="A29" s="51" t="e">
        <f>#N/A</f>
        <v>#N/A</v>
      </c>
      <c r="B29" s="141"/>
      <c r="C29" s="239"/>
      <c r="D29" s="198"/>
      <c r="E29" s="273"/>
      <c r="F29" s="203"/>
      <c r="G29" s="317"/>
      <c r="H29" s="236"/>
      <c r="I29" s="240"/>
      <c r="J29" s="237"/>
      <c r="K29" s="203"/>
      <c r="L29" s="205"/>
      <c r="M29" s="295"/>
      <c r="N29" s="238"/>
    </row>
    <row r="30" spans="1:14">
      <c r="A30" s="51" t="e">
        <f>#N/A</f>
        <v>#N/A</v>
      </c>
      <c r="B30" s="141"/>
      <c r="C30" s="239"/>
      <c r="D30" s="198"/>
      <c r="E30" s="273"/>
      <c r="F30" s="203"/>
      <c r="G30" s="317"/>
      <c r="H30" s="236"/>
      <c r="I30" s="240"/>
      <c r="J30" s="237"/>
      <c r="K30" s="203"/>
      <c r="L30" s="205"/>
      <c r="M30" s="295"/>
      <c r="N30" s="238"/>
    </row>
    <row r="31" spans="1:14">
      <c r="A31" s="51" t="e">
        <f>#N/A</f>
        <v>#N/A</v>
      </c>
      <c r="B31" s="141"/>
      <c r="C31" s="239"/>
      <c r="D31" s="198"/>
      <c r="E31" s="273"/>
      <c r="F31" s="203"/>
      <c r="G31" s="317"/>
      <c r="H31" s="236"/>
      <c r="I31" s="240"/>
      <c r="J31" s="237"/>
      <c r="K31" s="203"/>
      <c r="L31" s="205"/>
      <c r="M31" s="295"/>
      <c r="N31" s="238"/>
    </row>
    <row r="32" spans="1:14">
      <c r="A32" s="51" t="e">
        <f>#N/A</f>
        <v>#N/A</v>
      </c>
      <c r="B32" s="141"/>
      <c r="C32" s="239"/>
      <c r="D32" s="198"/>
      <c r="E32" s="273"/>
      <c r="F32" s="203"/>
      <c r="G32" s="317"/>
      <c r="H32" s="236"/>
      <c r="I32" s="240"/>
      <c r="J32" s="237"/>
      <c r="K32" s="203"/>
      <c r="L32" s="205"/>
      <c r="M32" s="295"/>
      <c r="N32" s="238"/>
    </row>
    <row r="33" spans="1:18">
      <c r="A33" s="51" t="e">
        <f>+A32+1</f>
        <v>#N/A</v>
      </c>
      <c r="B33" s="141"/>
      <c r="C33" s="239"/>
      <c r="D33" s="198"/>
      <c r="E33" s="273"/>
      <c r="F33" s="203"/>
      <c r="G33" s="317"/>
      <c r="H33" s="236"/>
      <c r="I33" s="240"/>
      <c r="J33" s="237"/>
      <c r="K33" s="203"/>
      <c r="L33" s="205"/>
      <c r="M33" s="295"/>
      <c r="N33" s="238"/>
    </row>
    <row r="34" spans="1:18">
      <c r="A34" s="51" t="e">
        <f>#N/A</f>
        <v>#N/A</v>
      </c>
      <c r="B34" s="141"/>
      <c r="C34" s="239"/>
      <c r="D34" s="198"/>
      <c r="E34" s="273"/>
      <c r="F34" s="203"/>
      <c r="G34" s="317"/>
      <c r="H34" s="236"/>
      <c r="I34" s="240"/>
      <c r="J34" s="237"/>
      <c r="K34" s="203"/>
      <c r="L34" s="205"/>
      <c r="M34" s="295"/>
      <c r="N34" s="238"/>
    </row>
    <row r="35" spans="1:18">
      <c r="A35" s="51" t="e">
        <f>#N/A</f>
        <v>#N/A</v>
      </c>
      <c r="B35" s="141"/>
      <c r="C35" s="239"/>
      <c r="D35" s="198"/>
      <c r="E35" s="273"/>
      <c r="F35" s="203"/>
      <c r="G35" s="317"/>
      <c r="H35" s="236"/>
      <c r="I35" s="240"/>
      <c r="J35" s="237"/>
      <c r="K35" s="203"/>
      <c r="L35" s="205"/>
      <c r="M35" s="295"/>
      <c r="N35" s="238"/>
    </row>
    <row r="36" spans="1:18">
      <c r="A36" s="51"/>
      <c r="B36" s="141"/>
      <c r="C36" s="239"/>
      <c r="D36" s="14"/>
      <c r="E36" s="237"/>
      <c r="F36" s="203"/>
      <c r="G36" s="317"/>
      <c r="H36" s="263"/>
      <c r="I36" s="240"/>
      <c r="J36" s="237"/>
      <c r="K36" s="203"/>
      <c r="L36" s="203"/>
      <c r="M36" s="241"/>
      <c r="N36" s="238"/>
    </row>
    <row r="37" spans="1:18">
      <c r="A37" s="51"/>
      <c r="B37" s="141"/>
      <c r="C37" s="239"/>
      <c r="D37" s="14"/>
      <c r="E37" s="237"/>
      <c r="F37" s="203"/>
      <c r="G37" s="61"/>
      <c r="H37" s="263"/>
      <c r="I37" s="240"/>
      <c r="J37" s="237"/>
      <c r="K37" s="203"/>
      <c r="L37" s="203"/>
      <c r="M37" s="241"/>
      <c r="N37" s="238"/>
    </row>
    <row r="38" spans="1:18">
      <c r="E38" s="1"/>
      <c r="F38" s="190"/>
      <c r="G38" s="30"/>
      <c r="K38" s="204" t="s">
        <v>43</v>
      </c>
      <c r="L38" s="139">
        <f>SUM(K7:K37)</f>
        <v>0</v>
      </c>
      <c r="M38" s="142" t="e">
        <f>+L38/L41</f>
        <v>#REF!</v>
      </c>
      <c r="N38" s="44"/>
      <c r="O38" s="29"/>
      <c r="P38" s="29"/>
      <c r="Q38" s="29"/>
      <c r="R38" s="29"/>
    </row>
    <row r="40" spans="1:18" ht="13.5" thickBot="1">
      <c r="B40" s="1"/>
      <c r="C40" s="32"/>
      <c r="E40" s="1"/>
      <c r="F40" s="190"/>
      <c r="G40" s="30"/>
      <c r="K40" s="243"/>
      <c r="L40" s="140"/>
      <c r="M40" s="48"/>
      <c r="N40" s="43"/>
      <c r="O40" s="29"/>
      <c r="P40" s="29"/>
      <c r="Q40" s="29"/>
      <c r="R40" s="29"/>
    </row>
    <row r="41" spans="1:18" ht="13.5" thickTop="1">
      <c r="D41" s="130"/>
      <c r="E41" s="31"/>
      <c r="F41" s="190"/>
      <c r="G41" s="30"/>
      <c r="J41" s="33" t="s">
        <v>44</v>
      </c>
      <c r="K41" s="104"/>
      <c r="L41" s="139" t="e">
        <f>+' IMPUESTOS X PAGAR Bo.'!#REF!</f>
        <v>#REF!</v>
      </c>
      <c r="M41" s="49"/>
      <c r="N41" s="43"/>
      <c r="O41" s="29"/>
      <c r="P41" s="29"/>
      <c r="Q41" s="29"/>
      <c r="R41" s="29"/>
    </row>
    <row r="42" spans="1:18">
      <c r="D42" s="130"/>
      <c r="E42" s="31"/>
      <c r="F42" s="190"/>
      <c r="G42" s="30"/>
      <c r="K42" s="243"/>
      <c r="L42" s="104"/>
      <c r="M42" s="50"/>
      <c r="N42" s="43"/>
      <c r="O42" s="29"/>
      <c r="P42" s="29"/>
      <c r="Q42" s="29"/>
      <c r="R42" s="29"/>
    </row>
    <row r="43" spans="1:18">
      <c r="B43" s="1"/>
      <c r="C43" s="1"/>
      <c r="D43" s="268"/>
      <c r="E43" s="31"/>
      <c r="F43" s="190"/>
      <c r="G43" s="30"/>
      <c r="K43" s="243"/>
      <c r="L43" s="104"/>
      <c r="M43" s="50"/>
      <c r="N43" s="43"/>
      <c r="O43" s="29"/>
      <c r="P43" s="29"/>
      <c r="Q43" s="29"/>
      <c r="R43" s="29"/>
    </row>
    <row r="44" spans="1:18">
      <c r="D44" s="130"/>
      <c r="E44" s="1"/>
      <c r="F44" s="190"/>
      <c r="G44" s="30"/>
      <c r="K44" s="243"/>
      <c r="L44" s="104"/>
      <c r="M44" s="50"/>
      <c r="N44" s="43"/>
      <c r="O44" s="29"/>
      <c r="P44" s="29"/>
      <c r="Q44" s="29"/>
      <c r="R44" s="29"/>
    </row>
    <row r="45" spans="1:18">
      <c r="D45" s="269"/>
      <c r="E45" s="1"/>
      <c r="F45" s="190"/>
      <c r="G45" s="30"/>
      <c r="K45" s="243"/>
      <c r="L45" s="104"/>
      <c r="M45" s="50"/>
      <c r="N45" s="43"/>
      <c r="O45" s="29"/>
      <c r="P45" s="29"/>
      <c r="Q45" s="29"/>
      <c r="R45" s="29"/>
    </row>
    <row r="46" spans="1:18">
      <c r="B46" s="1"/>
      <c r="D46" s="267"/>
      <c r="E46" s="1"/>
      <c r="F46" s="190"/>
      <c r="G46" s="30"/>
      <c r="K46" s="243"/>
      <c r="L46" s="104"/>
      <c r="M46" s="50"/>
      <c r="N46" s="43"/>
      <c r="O46" s="29"/>
      <c r="P46" s="29"/>
      <c r="Q46" s="29"/>
      <c r="R46" s="29"/>
    </row>
    <row r="47" spans="1:18">
      <c r="D47" s="267"/>
      <c r="E47" s="1"/>
      <c r="F47" s="190"/>
      <c r="G47" s="30"/>
      <c r="K47" s="243"/>
      <c r="L47" s="104"/>
      <c r="M47" s="50"/>
      <c r="N47" s="43"/>
      <c r="O47" s="29"/>
      <c r="P47" s="29"/>
      <c r="Q47" s="29"/>
      <c r="R47" s="29"/>
    </row>
    <row r="48" spans="1:18">
      <c r="E48" s="1"/>
      <c r="F48" s="190"/>
      <c r="G48" s="30"/>
      <c r="K48" s="243"/>
      <c r="L48" s="104"/>
      <c r="M48" s="50"/>
      <c r="N48" s="43"/>
      <c r="O48" s="29"/>
      <c r="P48" s="29"/>
      <c r="Q48" s="29"/>
      <c r="R48" s="29"/>
    </row>
    <row r="49" spans="1:18">
      <c r="E49" s="1"/>
      <c r="F49" s="190"/>
      <c r="G49" s="30"/>
      <c r="K49" s="243"/>
      <c r="L49" s="104"/>
      <c r="M49" s="50"/>
      <c r="N49" s="43"/>
      <c r="O49" s="29"/>
      <c r="P49" s="29"/>
      <c r="Q49" s="29"/>
      <c r="R49" s="29"/>
    </row>
    <row r="50" spans="1:18">
      <c r="E50" s="1"/>
      <c r="F50" s="190"/>
      <c r="G50" s="30"/>
      <c r="K50" s="243"/>
      <c r="L50" s="104"/>
      <c r="M50" s="50"/>
      <c r="N50" s="43"/>
      <c r="O50" s="29"/>
      <c r="P50" s="29"/>
      <c r="Q50" s="29"/>
      <c r="R50" s="29"/>
    </row>
    <row r="51" spans="1:18" s="102" customFormat="1">
      <c r="A51" s="202"/>
      <c r="B51" s="20" t="s">
        <v>10</v>
      </c>
      <c r="C51" s="103"/>
      <c r="D51" s="21"/>
      <c r="E51" s="20" t="s">
        <v>11</v>
      </c>
      <c r="F51" s="103"/>
      <c r="G51" s="106"/>
      <c r="H51" s="103" t="s">
        <v>12</v>
      </c>
      <c r="I51" s="121"/>
      <c r="J51" s="4"/>
      <c r="L51" s="170"/>
      <c r="M51" s="216"/>
      <c r="N51" s="170"/>
      <c r="Q51" s="121"/>
      <c r="R51" s="210"/>
    </row>
    <row r="52" spans="1:18" s="126" customFormat="1">
      <c r="A52" s="33"/>
      <c r="B52" s="23" t="s">
        <v>13</v>
      </c>
      <c r="C52" s="103"/>
      <c r="D52" s="24"/>
      <c r="E52" s="23" t="s">
        <v>14</v>
      </c>
      <c r="F52" s="103"/>
      <c r="G52" s="106"/>
      <c r="H52" s="1" t="s">
        <v>15</v>
      </c>
      <c r="I52" s="121"/>
      <c r="J52" s="124"/>
      <c r="L52" s="163"/>
      <c r="M52" s="217"/>
      <c r="N52" s="163"/>
      <c r="Q52" s="211"/>
      <c r="R52" s="212"/>
    </row>
    <row r="53" spans="1:18" s="102" customFormat="1">
      <c r="A53" s="202"/>
      <c r="B53" s="20" t="e">
        <f>+'DISPONIBLE Bo'!#REF!</f>
        <v>#REF!</v>
      </c>
      <c r="C53" s="103"/>
      <c r="D53" s="21"/>
      <c r="E53" s="21" t="e">
        <f>+'DISPONIBLE Bo'!#REF!</f>
        <v>#REF!</v>
      </c>
      <c r="F53" s="103"/>
      <c r="G53" s="106"/>
      <c r="H53" s="103">
        <f>+'DISPONIBLE Bo'!F44</f>
        <v>0</v>
      </c>
      <c r="I53" s="21"/>
      <c r="J53" s="191"/>
      <c r="L53" s="170"/>
      <c r="M53" s="216"/>
      <c r="N53" s="170"/>
      <c r="Q53" s="121"/>
      <c r="R53" s="210"/>
    </row>
    <row r="54" spans="1:18" s="102" customFormat="1">
      <c r="A54" s="202"/>
      <c r="B54" s="57" t="e">
        <f>+'DISPONIBLE Bo'!#REF!</f>
        <v>#REF!</v>
      </c>
      <c r="C54" s="103"/>
      <c r="D54" s="148"/>
      <c r="E54" s="148" t="e">
        <f>+'DISPONIBLE Bo'!#REF!</f>
        <v>#REF!</v>
      </c>
      <c r="F54" s="103"/>
      <c r="G54" s="106"/>
      <c r="H54" s="103">
        <f>+'DISPONIBLE Bo'!F47</f>
        <v>0</v>
      </c>
      <c r="I54" s="21"/>
      <c r="J54" s="124"/>
      <c r="L54" s="170"/>
      <c r="M54" s="216"/>
      <c r="N54" s="170"/>
      <c r="Q54" s="121"/>
      <c r="R54" s="210"/>
    </row>
    <row r="55" spans="1:18" s="102" customFormat="1">
      <c r="A55" s="202"/>
      <c r="B55" s="20"/>
      <c r="C55" s="20"/>
      <c r="D55" s="148"/>
      <c r="E55" s="21">
        <f>+'DISPONIBLE Bo'!C48</f>
        <v>0</v>
      </c>
      <c r="F55" s="103"/>
      <c r="G55" s="106"/>
      <c r="H55" s="103">
        <f>+'DISPONIBLE Bo'!F48</f>
        <v>0</v>
      </c>
      <c r="I55" s="21"/>
      <c r="J55" s="124"/>
      <c r="L55" s="170"/>
      <c r="M55" s="216"/>
      <c r="N55" s="170"/>
      <c r="Q55" s="121"/>
      <c r="R55" s="210"/>
    </row>
    <row r="56" spans="1:18" s="102" customFormat="1" ht="15">
      <c r="A56" s="202"/>
      <c r="B56" s="196"/>
      <c r="C56" s="20"/>
      <c r="D56" s="20"/>
      <c r="E56" s="20"/>
      <c r="F56" s="20"/>
      <c r="G56" s="103"/>
      <c r="H56" s="21"/>
      <c r="I56" s="20"/>
      <c r="J56" s="124"/>
      <c r="L56" s="170"/>
      <c r="M56" s="216"/>
      <c r="N56" s="170"/>
      <c r="Q56" s="121"/>
      <c r="R56" s="210"/>
    </row>
    <row r="57" spans="1:18" s="235" customFormat="1">
      <c r="A57" s="1453"/>
      <c r="B57" s="20"/>
      <c r="C57" s="60"/>
      <c r="D57" s="20"/>
      <c r="E57" s="20"/>
      <c r="F57" s="20"/>
      <c r="G57" s="113"/>
      <c r="H57" s="20"/>
      <c r="I57" s="20"/>
      <c r="J57" s="124"/>
      <c r="K57" s="242"/>
      <c r="L57" s="242"/>
      <c r="M57" s="1454"/>
    </row>
    <row r="58" spans="1:18" s="235" customFormat="1">
      <c r="A58" s="1453"/>
      <c r="F58" s="242"/>
      <c r="K58" s="242"/>
      <c r="L58" s="242"/>
      <c r="M58" s="1454"/>
    </row>
    <row r="59" spans="1:18" s="235" customFormat="1">
      <c r="A59" s="313"/>
      <c r="F59" s="242"/>
      <c r="K59" s="242"/>
      <c r="L59" s="242"/>
    </row>
    <row r="60" spans="1:18" s="235" customFormat="1">
      <c r="A60" s="313"/>
      <c r="F60" s="242"/>
      <c r="K60" s="242"/>
      <c r="L60" s="242"/>
    </row>
    <row r="61" spans="1:18" s="103" customFormat="1">
      <c r="A61" s="202"/>
      <c r="F61" s="108"/>
      <c r="K61" s="108"/>
      <c r="L61" s="108"/>
      <c r="M61" s="107"/>
      <c r="N61" s="206"/>
    </row>
    <row r="62" spans="1:18" s="103" customFormat="1">
      <c r="A62" s="202"/>
      <c r="F62" s="108"/>
      <c r="K62" s="108"/>
      <c r="L62" s="108"/>
      <c r="M62" s="107"/>
      <c r="N62" s="206"/>
    </row>
    <row r="63" spans="1:18" s="103" customFormat="1">
      <c r="A63" s="202"/>
      <c r="F63" s="108"/>
      <c r="K63" s="108"/>
      <c r="L63" s="108"/>
      <c r="M63" s="107"/>
      <c r="N63" s="206"/>
    </row>
    <row r="64" spans="1:18" s="103" customFormat="1">
      <c r="A64" s="117"/>
      <c r="F64" s="108"/>
      <c r="K64" s="108"/>
      <c r="L64" s="108"/>
      <c r="M64" s="107"/>
      <c r="N64" s="206"/>
    </row>
    <row r="65" spans="1:14" s="103" customFormat="1">
      <c r="A65" s="117"/>
      <c r="F65" s="108"/>
      <c r="K65" s="108"/>
      <c r="L65" s="108"/>
      <c r="M65" s="107"/>
      <c r="N65" s="206"/>
    </row>
    <row r="66" spans="1:14">
      <c r="F66" s="104"/>
      <c r="J66" s="30"/>
      <c r="K66" s="243"/>
      <c r="L66" s="104"/>
      <c r="M66" s="46"/>
    </row>
    <row r="67" spans="1:14">
      <c r="F67" s="104"/>
      <c r="J67" s="30"/>
      <c r="K67" s="243"/>
      <c r="L67" s="104"/>
      <c r="M67" s="46"/>
    </row>
    <row r="68" spans="1:14">
      <c r="F68" s="104"/>
      <c r="J68" s="30"/>
      <c r="K68" s="243"/>
      <c r="L68" s="104"/>
      <c r="M68" s="46"/>
    </row>
    <row r="69" spans="1:14">
      <c r="F69" s="104"/>
      <c r="J69" s="30"/>
      <c r="K69" s="243"/>
      <c r="L69" s="104"/>
      <c r="M69" s="46"/>
    </row>
    <row r="70" spans="1:14">
      <c r="F70" s="104"/>
      <c r="J70" s="30"/>
      <c r="K70" s="243"/>
      <c r="L70" s="104"/>
      <c r="M70" s="46"/>
    </row>
    <row r="71" spans="1:14">
      <c r="F71" s="104"/>
      <c r="J71" s="30"/>
      <c r="K71" s="243"/>
      <c r="L71" s="104"/>
      <c r="M71" s="46"/>
    </row>
    <row r="72" spans="1:14">
      <c r="F72" s="104"/>
      <c r="J72" s="30"/>
      <c r="K72" s="243"/>
      <c r="L72" s="104"/>
      <c r="M72" s="46"/>
    </row>
    <row r="73" spans="1:14">
      <c r="F73" s="104"/>
      <c r="J73" s="30"/>
      <c r="K73" s="243"/>
      <c r="L73" s="104"/>
      <c r="M73" s="46"/>
    </row>
    <row r="74" spans="1:14">
      <c r="F74" s="104"/>
      <c r="J74" s="30"/>
      <c r="K74" s="243"/>
      <c r="L74" s="104"/>
      <c r="M74" s="46"/>
    </row>
    <row r="75" spans="1:14">
      <c r="F75" s="104"/>
      <c r="J75" s="30"/>
      <c r="K75" s="243"/>
      <c r="L75" s="104"/>
      <c r="M75" s="46"/>
    </row>
    <row r="76" spans="1:14">
      <c r="F76" s="104"/>
      <c r="J76" s="30"/>
      <c r="K76" s="243"/>
      <c r="L76" s="104"/>
      <c r="M76" s="46"/>
    </row>
    <row r="77" spans="1:14">
      <c r="F77" s="104"/>
      <c r="J77" s="30"/>
      <c r="K77" s="243"/>
      <c r="L77" s="104"/>
      <c r="M77" s="46"/>
    </row>
    <row r="78" spans="1:14">
      <c r="F78" s="104"/>
      <c r="K78" s="243"/>
      <c r="L78" s="104"/>
      <c r="M78" s="46"/>
    </row>
    <row r="79" spans="1:14">
      <c r="F79" s="104"/>
      <c r="K79" s="243"/>
      <c r="L79" s="104"/>
      <c r="M79" s="46"/>
    </row>
    <row r="80" spans="1:14">
      <c r="F80" s="104"/>
      <c r="K80" s="243"/>
      <c r="L80" s="104"/>
      <c r="M80" s="46"/>
    </row>
    <row r="81" spans="6:13">
      <c r="F81" s="104"/>
      <c r="K81" s="243"/>
      <c r="L81" s="104"/>
      <c r="M81" s="46"/>
    </row>
    <row r="82" spans="6:13">
      <c r="F82" s="104"/>
      <c r="K82" s="243"/>
      <c r="L82" s="104"/>
      <c r="M82" s="46"/>
    </row>
    <row r="83" spans="6:13">
      <c r="F83" s="104"/>
      <c r="K83" s="243"/>
      <c r="L83" s="104"/>
      <c r="M83" s="46"/>
    </row>
    <row r="84" spans="6:13">
      <c r="F84" s="104"/>
      <c r="K84" s="243"/>
      <c r="L84" s="104"/>
      <c r="M84" s="46"/>
    </row>
    <row r="85" spans="6:13">
      <c r="F85" s="104"/>
      <c r="K85" s="243"/>
      <c r="L85" s="104"/>
      <c r="M85" s="46"/>
    </row>
    <row r="86" spans="6:13">
      <c r="F86" s="104"/>
      <c r="K86" s="243"/>
      <c r="L86" s="104"/>
      <c r="M86" s="46"/>
    </row>
    <row r="87" spans="6:13">
      <c r="F87" s="104"/>
      <c r="K87" s="243"/>
      <c r="L87" s="104"/>
      <c r="M87" s="46"/>
    </row>
    <row r="88" spans="6:13">
      <c r="F88" s="104"/>
      <c r="K88" s="243"/>
      <c r="L88" s="104"/>
      <c r="M88" s="46"/>
    </row>
    <row r="89" spans="6:13">
      <c r="F89" s="104"/>
      <c r="K89" s="243"/>
      <c r="L89" s="104"/>
      <c r="M89" s="46"/>
    </row>
    <row r="90" spans="6:13">
      <c r="F90" s="104"/>
      <c r="K90" s="243"/>
      <c r="L90" s="104"/>
      <c r="M90" s="46"/>
    </row>
    <row r="91" spans="6:13">
      <c r="F91" s="104"/>
      <c r="K91" s="243"/>
      <c r="L91" s="104"/>
      <c r="M91" s="46"/>
    </row>
    <row r="92" spans="6:13">
      <c r="F92" s="104"/>
      <c r="K92" s="243"/>
      <c r="L92" s="104"/>
      <c r="M92" s="46"/>
    </row>
    <row r="93" spans="6:13">
      <c r="F93" s="104"/>
      <c r="K93" s="243"/>
      <c r="L93" s="104"/>
      <c r="M93" s="46"/>
    </row>
    <row r="94" spans="6:13">
      <c r="F94" s="104"/>
      <c r="K94" s="243"/>
      <c r="L94" s="104"/>
      <c r="M94" s="46"/>
    </row>
    <row r="95" spans="6:13">
      <c r="F95" s="104"/>
      <c r="K95" s="243"/>
      <c r="L95" s="104"/>
      <c r="M95" s="46"/>
    </row>
    <row r="96" spans="6:13">
      <c r="F96" s="104"/>
      <c r="K96" s="243"/>
      <c r="L96" s="104"/>
      <c r="M96" s="46"/>
    </row>
    <row r="97" spans="6:13">
      <c r="F97" s="104"/>
      <c r="K97" s="243"/>
      <c r="L97" s="104"/>
      <c r="M97" s="46"/>
    </row>
    <row r="98" spans="6:13">
      <c r="F98" s="104"/>
      <c r="K98" s="243"/>
      <c r="L98" s="104"/>
      <c r="M98" s="46"/>
    </row>
    <row r="99" spans="6:13">
      <c r="F99" s="104"/>
      <c r="K99" s="243"/>
      <c r="L99" s="104"/>
      <c r="M99" s="46"/>
    </row>
    <row r="100" spans="6:13">
      <c r="F100" s="104"/>
      <c r="K100" s="243"/>
      <c r="L100" s="104"/>
      <c r="M100" s="46"/>
    </row>
    <row r="101" spans="6:13">
      <c r="F101" s="104"/>
      <c r="K101" s="243"/>
      <c r="L101" s="104"/>
      <c r="M101" s="46"/>
    </row>
    <row r="102" spans="6:13">
      <c r="F102" s="104"/>
      <c r="K102" s="243"/>
      <c r="L102" s="104"/>
      <c r="M102" s="46"/>
    </row>
    <row r="103" spans="6:13">
      <c r="F103" s="104"/>
      <c r="K103" s="243"/>
      <c r="L103" s="104"/>
      <c r="M103" s="46"/>
    </row>
    <row r="104" spans="6:13">
      <c r="F104" s="104"/>
      <c r="K104" s="243"/>
      <c r="L104" s="104"/>
      <c r="M104" s="46"/>
    </row>
    <row r="105" spans="6:13">
      <c r="F105" s="104"/>
      <c r="K105" s="243"/>
      <c r="L105" s="104"/>
      <c r="M105" s="46"/>
    </row>
    <row r="106" spans="6:13">
      <c r="F106" s="104"/>
      <c r="K106" s="243"/>
      <c r="L106" s="104"/>
      <c r="M106" s="46"/>
    </row>
    <row r="107" spans="6:13">
      <c r="F107" s="104"/>
      <c r="K107" s="243"/>
      <c r="L107" s="104"/>
      <c r="M107" s="46"/>
    </row>
    <row r="108" spans="6:13">
      <c r="F108" s="104"/>
      <c r="K108" s="243"/>
      <c r="L108" s="104"/>
      <c r="M108" s="46"/>
    </row>
    <row r="109" spans="6:13">
      <c r="F109" s="104"/>
      <c r="K109" s="243"/>
      <c r="L109" s="104"/>
      <c r="M109" s="46"/>
    </row>
    <row r="110" spans="6:13">
      <c r="F110" s="104"/>
      <c r="K110" s="243"/>
      <c r="L110" s="104"/>
      <c r="M110" s="46"/>
    </row>
    <row r="111" spans="6:13">
      <c r="F111" s="104"/>
      <c r="K111" s="243"/>
      <c r="L111" s="104"/>
      <c r="M111" s="46"/>
    </row>
    <row r="112" spans="6:13">
      <c r="F112" s="104"/>
      <c r="K112" s="243"/>
      <c r="L112" s="104"/>
      <c r="M112" s="46"/>
    </row>
    <row r="113" spans="6:13">
      <c r="F113" s="104"/>
      <c r="K113" s="243"/>
      <c r="L113" s="104"/>
      <c r="M113" s="46"/>
    </row>
    <row r="114" spans="6:13">
      <c r="F114" s="104"/>
      <c r="K114" s="243"/>
      <c r="L114" s="104"/>
      <c r="M114" s="46"/>
    </row>
    <row r="115" spans="6:13">
      <c r="F115" s="104"/>
      <c r="K115" s="243"/>
      <c r="L115" s="104"/>
      <c r="M115" s="46"/>
    </row>
  </sheetData>
  <mergeCells count="5">
    <mergeCell ref="A4:N4"/>
    <mergeCell ref="A1:N1"/>
    <mergeCell ref="A2:N2"/>
    <mergeCell ref="A57:A58"/>
    <mergeCell ref="M57:M58"/>
  </mergeCells>
  <phoneticPr fontId="0" type="noConversion"/>
  <pageMargins left="0.75" right="0.75" top="1" bottom="1" header="0.3" footer="0.3"/>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23">
    <tabColor rgb="FFFF0000"/>
  </sheetPr>
  <dimension ref="A1:AH37"/>
  <sheetViews>
    <sheetView zoomScale="75" zoomScaleNormal="75" workbookViewId="0">
      <selection activeCell="E7" sqref="E7:F16"/>
    </sheetView>
  </sheetViews>
  <sheetFormatPr baseColWidth="10" defaultColWidth="11.42578125" defaultRowHeight="12.75"/>
  <cols>
    <col min="1" max="1" width="5.42578125" style="117" bestFit="1" customWidth="1"/>
    <col min="2" max="2" width="15.7109375" style="103" bestFit="1" customWidth="1"/>
    <col min="3" max="3" width="36.85546875" style="103" customWidth="1"/>
    <col min="4" max="4" width="30.85546875" style="103" customWidth="1"/>
    <col min="5" max="5" width="12.85546875" style="103" customWidth="1"/>
    <col min="6" max="6" width="13.42578125" style="103" customWidth="1"/>
    <col min="7" max="7" width="11.140625" style="202" customWidth="1"/>
    <col min="8" max="8" width="13.85546875" style="183" customWidth="1"/>
    <col min="9" max="9" width="17.85546875" style="103" bestFit="1" customWidth="1"/>
    <col min="10" max="10" width="19.28515625" style="103" customWidth="1"/>
    <col min="11" max="11" width="11.140625" style="122" bestFit="1" customWidth="1"/>
    <col min="12" max="16384" width="11.42578125" style="103"/>
  </cols>
  <sheetData>
    <row r="1" spans="1:34">
      <c r="A1" s="1274" t="str">
        <f>+'DISPONIBLE Bo'!A1</f>
        <v>LA NOTA COLOMBIA SAS</v>
      </c>
      <c r="B1" s="1274"/>
      <c r="C1" s="1274"/>
      <c r="D1" s="1274"/>
      <c r="E1" s="1274"/>
      <c r="F1" s="1274"/>
      <c r="G1" s="1274"/>
      <c r="H1" s="1274"/>
      <c r="I1" s="1274"/>
      <c r="J1" s="1274"/>
      <c r="K1" s="1274"/>
    </row>
    <row r="2" spans="1:34">
      <c r="A2" s="1275" t="str">
        <f>+'DISPONIBLE Bo'!A2</f>
        <v>NIT 901233167-1</v>
      </c>
      <c r="B2" s="1275"/>
      <c r="C2" s="1275"/>
      <c r="D2" s="1275"/>
      <c r="E2" s="1275"/>
      <c r="F2" s="1275"/>
      <c r="G2" s="1275"/>
      <c r="H2" s="1275"/>
      <c r="I2" s="1275"/>
      <c r="J2" s="1275"/>
      <c r="K2" s="1275"/>
    </row>
    <row r="3" spans="1:34" ht="13.5" thickBot="1"/>
    <row r="4" spans="1:34" ht="18.75" thickBot="1">
      <c r="A4" s="1276" t="s">
        <v>391</v>
      </c>
      <c r="B4" s="1277"/>
      <c r="C4" s="1277"/>
      <c r="D4" s="1277"/>
      <c r="E4" s="1277"/>
      <c r="F4" s="1277"/>
      <c r="G4" s="1277"/>
      <c r="H4" s="1277"/>
      <c r="I4" s="1277"/>
      <c r="J4" s="1277"/>
      <c r="K4" s="1277"/>
      <c r="L4" s="3"/>
      <c r="M4" s="3"/>
      <c r="N4" s="3"/>
      <c r="O4" s="3"/>
      <c r="P4" s="3"/>
      <c r="Q4" s="3"/>
      <c r="R4" s="3"/>
      <c r="S4" s="3"/>
      <c r="T4" s="3"/>
      <c r="U4" s="3"/>
      <c r="V4" s="3"/>
      <c r="W4" s="3"/>
      <c r="X4" s="3"/>
      <c r="Y4" s="3"/>
      <c r="Z4" s="3"/>
      <c r="AA4" s="3"/>
      <c r="AB4" s="3"/>
      <c r="AC4" s="3"/>
      <c r="AD4" s="3"/>
      <c r="AE4" s="3"/>
      <c r="AF4" s="3"/>
      <c r="AG4" s="3"/>
      <c r="AH4" s="3"/>
    </row>
    <row r="5" spans="1:34" ht="13.5" thickBot="1"/>
    <row r="6" spans="1:34" s="6" customFormat="1" ht="43.5" customHeight="1">
      <c r="A6" s="36" t="s">
        <v>17</v>
      </c>
      <c r="B6" s="37" t="s">
        <v>46</v>
      </c>
      <c r="C6" s="38" t="s">
        <v>18</v>
      </c>
      <c r="D6" s="38" t="s">
        <v>19</v>
      </c>
      <c r="E6" s="38" t="s">
        <v>389</v>
      </c>
      <c r="F6" s="38" t="s">
        <v>390</v>
      </c>
      <c r="G6" s="38" t="s">
        <v>372</v>
      </c>
      <c r="H6" s="41" t="s">
        <v>24</v>
      </c>
      <c r="I6" s="114" t="s">
        <v>25</v>
      </c>
      <c r="J6" s="114" t="s">
        <v>45</v>
      </c>
      <c r="K6" s="42" t="s">
        <v>26</v>
      </c>
    </row>
    <row r="7" spans="1:34">
      <c r="A7" s="1458">
        <v>1</v>
      </c>
      <c r="B7" s="1455">
        <v>53041249</v>
      </c>
      <c r="C7" s="1455" t="s">
        <v>425</v>
      </c>
      <c r="D7" s="1455"/>
      <c r="E7" s="332">
        <v>41730</v>
      </c>
      <c r="F7" s="332">
        <f>+E7+5</f>
        <v>41735</v>
      </c>
      <c r="G7" s="284">
        <f>+K7-F7</f>
        <v>300</v>
      </c>
      <c r="H7" s="333" t="s">
        <v>426</v>
      </c>
      <c r="I7" s="334">
        <v>511680</v>
      </c>
      <c r="J7" s="1455">
        <f>SUM(I7:I16)</f>
        <v>5180148</v>
      </c>
      <c r="K7" s="332">
        <v>42035</v>
      </c>
    </row>
    <row r="8" spans="1:34">
      <c r="A8" s="1459"/>
      <c r="B8" s="1456"/>
      <c r="C8" s="1456"/>
      <c r="D8" s="1456"/>
      <c r="E8" s="332">
        <v>41745</v>
      </c>
      <c r="F8" s="332" t="e">
        <f>#N/A</f>
        <v>#N/A</v>
      </c>
      <c r="G8" s="284" t="e">
        <f>#N/A</f>
        <v>#N/A</v>
      </c>
      <c r="H8" s="333" t="s">
        <v>427</v>
      </c>
      <c r="I8" s="334">
        <v>511680</v>
      </c>
      <c r="J8" s="1456"/>
      <c r="K8" s="332">
        <v>42035</v>
      </c>
    </row>
    <row r="9" spans="1:34">
      <c r="A9" s="1459"/>
      <c r="B9" s="1456"/>
      <c r="C9" s="1456"/>
      <c r="D9" s="1456"/>
      <c r="E9" s="332">
        <v>41762</v>
      </c>
      <c r="F9" s="332" t="e">
        <f>#N/A</f>
        <v>#N/A</v>
      </c>
      <c r="G9" s="284" t="e">
        <f>#N/A</f>
        <v>#N/A</v>
      </c>
      <c r="H9" s="333" t="s">
        <v>428</v>
      </c>
      <c r="I9" s="334">
        <v>511680</v>
      </c>
      <c r="J9" s="1456"/>
      <c r="K9" s="332">
        <v>42035</v>
      </c>
    </row>
    <row r="10" spans="1:34">
      <c r="A10" s="1459"/>
      <c r="B10" s="1456"/>
      <c r="C10" s="1456"/>
      <c r="D10" s="1456"/>
      <c r="E10" s="332">
        <v>41775</v>
      </c>
      <c r="F10" s="332" t="e">
        <f>#N/A</f>
        <v>#N/A</v>
      </c>
      <c r="G10" s="284" t="e">
        <f>#N/A</f>
        <v>#N/A</v>
      </c>
      <c r="H10" s="333" t="s">
        <v>429</v>
      </c>
      <c r="I10" s="334">
        <v>511680</v>
      </c>
      <c r="J10" s="1456"/>
      <c r="K10" s="332">
        <v>42035</v>
      </c>
    </row>
    <row r="11" spans="1:34">
      <c r="A11" s="1459"/>
      <c r="B11" s="1456"/>
      <c r="C11" s="1456"/>
      <c r="D11" s="1456"/>
      <c r="E11" s="332">
        <v>41789</v>
      </c>
      <c r="F11" s="332" t="e">
        <f>#N/A</f>
        <v>#N/A</v>
      </c>
      <c r="G11" s="284" t="e">
        <f>#N/A</f>
        <v>#N/A</v>
      </c>
      <c r="H11" s="333" t="s">
        <v>430</v>
      </c>
      <c r="I11" s="334">
        <v>511680</v>
      </c>
      <c r="J11" s="1456"/>
      <c r="K11" s="332">
        <v>42035</v>
      </c>
    </row>
    <row r="12" spans="1:34">
      <c r="A12" s="1459"/>
      <c r="B12" s="1456"/>
      <c r="C12" s="1456"/>
      <c r="D12" s="1456"/>
      <c r="E12" s="332">
        <v>41804</v>
      </c>
      <c r="F12" s="332" t="e">
        <f>#N/A</f>
        <v>#N/A</v>
      </c>
      <c r="G12" s="284" t="e">
        <f>#N/A</f>
        <v>#N/A</v>
      </c>
      <c r="H12" s="333" t="s">
        <v>431</v>
      </c>
      <c r="I12" s="334">
        <v>524000</v>
      </c>
      <c r="J12" s="1456"/>
      <c r="K12" s="332">
        <v>42035</v>
      </c>
    </row>
    <row r="13" spans="1:34">
      <c r="A13" s="1459"/>
      <c r="B13" s="1456"/>
      <c r="C13" s="1456"/>
      <c r="D13" s="1456"/>
      <c r="E13" s="332">
        <v>41824</v>
      </c>
      <c r="F13" s="332" t="e">
        <f>#N/A</f>
        <v>#N/A</v>
      </c>
      <c r="G13" s="284" t="e">
        <f>#N/A</f>
        <v>#N/A</v>
      </c>
      <c r="H13" s="333" t="s">
        <v>432</v>
      </c>
      <c r="I13" s="334">
        <v>524000</v>
      </c>
      <c r="J13" s="1456"/>
      <c r="K13" s="332">
        <v>42035</v>
      </c>
    </row>
    <row r="14" spans="1:34">
      <c r="A14" s="1459"/>
      <c r="B14" s="1456"/>
      <c r="C14" s="1456"/>
      <c r="D14" s="1456"/>
      <c r="E14" s="332">
        <v>41835</v>
      </c>
      <c r="F14" s="332" t="e">
        <f>#N/A</f>
        <v>#N/A</v>
      </c>
      <c r="G14" s="284" t="e">
        <f>#N/A</f>
        <v>#N/A</v>
      </c>
      <c r="H14" s="333" t="s">
        <v>433</v>
      </c>
      <c r="I14" s="334">
        <v>524000</v>
      </c>
      <c r="J14" s="1456"/>
      <c r="K14" s="332">
        <v>42035</v>
      </c>
    </row>
    <row r="15" spans="1:34">
      <c r="A15" s="1459"/>
      <c r="B15" s="1456"/>
      <c r="C15" s="1456"/>
      <c r="D15" s="1456"/>
      <c r="E15" s="332">
        <v>41855</v>
      </c>
      <c r="F15" s="332" t="e">
        <f>#N/A</f>
        <v>#N/A</v>
      </c>
      <c r="G15" s="284" t="e">
        <f>#N/A</f>
        <v>#N/A</v>
      </c>
      <c r="H15" s="333" t="s">
        <v>434</v>
      </c>
      <c r="I15" s="334">
        <v>524000</v>
      </c>
      <c r="J15" s="1456"/>
      <c r="K15" s="332">
        <v>42035</v>
      </c>
    </row>
    <row r="16" spans="1:34">
      <c r="A16" s="1460"/>
      <c r="B16" s="1457"/>
      <c r="C16" s="1457"/>
      <c r="D16" s="1457"/>
      <c r="E16" s="332">
        <v>41818</v>
      </c>
      <c r="F16" s="332" t="e">
        <f>#N/A</f>
        <v>#N/A</v>
      </c>
      <c r="G16" s="284" t="e">
        <f>#N/A</f>
        <v>#N/A</v>
      </c>
      <c r="H16" s="333" t="s">
        <v>435</v>
      </c>
      <c r="I16" s="334">
        <v>525748</v>
      </c>
      <c r="J16" s="1457"/>
      <c r="K16" s="332">
        <v>42035</v>
      </c>
    </row>
    <row r="17" spans="1:12">
      <c r="A17" s="331"/>
      <c r="B17" s="331"/>
      <c r="C17" s="283"/>
      <c r="D17" s="331"/>
      <c r="E17" s="332"/>
      <c r="F17" s="332"/>
      <c r="G17" s="284"/>
      <c r="H17" s="14"/>
      <c r="I17" s="334"/>
      <c r="J17" s="331"/>
      <c r="K17" s="332">
        <v>42035</v>
      </c>
    </row>
    <row r="18" spans="1:12">
      <c r="G18" s="33" t="s">
        <v>43</v>
      </c>
      <c r="H18" s="103"/>
      <c r="I18" s="111">
        <f>SUM(I7:I17)</f>
        <v>5180148</v>
      </c>
      <c r="J18" s="111">
        <f>SUM(J7:J17)</f>
        <v>5180148</v>
      </c>
      <c r="K18" s="103"/>
    </row>
    <row r="19" spans="1:12">
      <c r="C19" s="32"/>
      <c r="H19" s="103"/>
      <c r="I19" s="156"/>
      <c r="J19" s="207"/>
      <c r="K19" s="145"/>
    </row>
    <row r="20" spans="1:12">
      <c r="B20" s="1"/>
      <c r="C20" s="32"/>
      <c r="H20" s="103"/>
      <c r="I20" s="108"/>
      <c r="J20" s="199">
        <f>+J18</f>
        <v>5180148</v>
      </c>
      <c r="K20" s="145"/>
    </row>
    <row r="21" spans="1:12">
      <c r="B21" s="1"/>
      <c r="C21" s="32"/>
      <c r="D21" s="147"/>
      <c r="E21" s="147"/>
      <c r="F21" s="147"/>
      <c r="G21" s="138"/>
      <c r="H21" s="119"/>
      <c r="K21" s="156"/>
      <c r="L21" s="145"/>
    </row>
    <row r="22" spans="1:12" ht="13.5" thickBot="1">
      <c r="D22" s="266"/>
      <c r="E22" s="266"/>
      <c r="F22" s="266"/>
      <c r="G22" s="335"/>
      <c r="H22" s="119"/>
      <c r="I22" s="204" t="s">
        <v>44</v>
      </c>
      <c r="J22" s="321" t="e">
        <f>+#REF!</f>
        <v>#REF!</v>
      </c>
      <c r="K22" s="103"/>
      <c r="L22" s="145"/>
    </row>
    <row r="23" spans="1:12" ht="13.5" thickTop="1">
      <c r="D23" s="266"/>
      <c r="E23" s="266"/>
      <c r="F23" s="266"/>
      <c r="G23" s="335"/>
      <c r="H23" s="119"/>
      <c r="K23" s="108"/>
      <c r="L23" s="145"/>
    </row>
    <row r="24" spans="1:12">
      <c r="D24" s="266"/>
      <c r="E24" s="266"/>
      <c r="F24" s="266"/>
      <c r="G24" s="335"/>
      <c r="H24" s="119"/>
      <c r="K24" s="108"/>
      <c r="L24" s="145"/>
    </row>
    <row r="25" spans="1:12">
      <c r="D25" s="266"/>
      <c r="E25" s="266"/>
      <c r="F25" s="266"/>
      <c r="G25" s="335"/>
      <c r="H25" s="119"/>
      <c r="K25" s="108"/>
      <c r="L25" s="145"/>
    </row>
    <row r="26" spans="1:12">
      <c r="B26" s="1"/>
      <c r="D26" s="147"/>
      <c r="E26" s="147"/>
      <c r="F26" s="147"/>
      <c r="G26" s="138"/>
      <c r="H26" s="119"/>
      <c r="K26" s="108"/>
      <c r="L26" s="145"/>
    </row>
    <row r="27" spans="1:12">
      <c r="A27" s="339"/>
      <c r="D27" s="145"/>
      <c r="E27" s="145"/>
      <c r="F27" s="145"/>
      <c r="G27" s="336"/>
      <c r="H27" s="119"/>
      <c r="I27" s="266"/>
      <c r="K27" s="108"/>
      <c r="L27" s="145"/>
    </row>
    <row r="28" spans="1:12">
      <c r="A28" s="339"/>
      <c r="D28" s="145"/>
      <c r="E28" s="145"/>
      <c r="F28" s="145"/>
      <c r="G28" s="336"/>
      <c r="H28" s="119"/>
      <c r="K28" s="108"/>
      <c r="L28" s="145"/>
    </row>
    <row r="29" spans="1:12">
      <c r="A29" s="34" t="s">
        <v>10</v>
      </c>
      <c r="C29" s="21"/>
      <c r="D29" s="20"/>
      <c r="E29" s="20"/>
      <c r="F29" s="20"/>
      <c r="G29" s="125"/>
      <c r="H29" s="103" t="s">
        <v>12</v>
      </c>
      <c r="K29" s="108"/>
      <c r="L29" s="145"/>
    </row>
    <row r="30" spans="1:12">
      <c r="A30" s="340" t="s">
        <v>13</v>
      </c>
      <c r="C30" s="24"/>
      <c r="D30" s="23"/>
      <c r="E30" s="23"/>
      <c r="F30" s="23"/>
      <c r="G30" s="325"/>
      <c r="H30" s="1" t="s">
        <v>15</v>
      </c>
      <c r="K30" s="108"/>
      <c r="L30" s="145"/>
    </row>
    <row r="31" spans="1:12" s="102" customFormat="1">
      <c r="A31" s="34" t="e">
        <f>+'DISPONIBLE Bo'!#REF!</f>
        <v>#REF!</v>
      </c>
      <c r="B31" s="103"/>
      <c r="C31" s="21"/>
      <c r="D31" s="21"/>
      <c r="E31" s="21"/>
      <c r="F31" s="21"/>
      <c r="G31" s="337"/>
      <c r="H31" s="103">
        <f>+'DISPONIBLE Bo'!F44</f>
        <v>0</v>
      </c>
      <c r="I31" s="124"/>
      <c r="J31" s="202"/>
      <c r="K31" s="170"/>
      <c r="L31" s="210"/>
    </row>
    <row r="32" spans="1:12" s="126" customFormat="1">
      <c r="A32" s="341" t="e">
        <f>+'DISPONIBLE Bo'!#REF!</f>
        <v>#REF!</v>
      </c>
      <c r="B32" s="103"/>
      <c r="C32" s="148"/>
      <c r="D32" s="148"/>
      <c r="E32" s="148"/>
      <c r="F32" s="148"/>
      <c r="G32" s="338"/>
      <c r="H32" s="103">
        <f>+'DISPONIBLE Bo'!F47</f>
        <v>0</v>
      </c>
      <c r="I32" s="191"/>
      <c r="J32" s="33"/>
      <c r="K32" s="163"/>
      <c r="L32" s="212"/>
    </row>
    <row r="33" spans="1:12" s="102" customFormat="1">
      <c r="A33" s="34"/>
      <c r="B33" s="20"/>
      <c r="C33" s="148"/>
      <c r="D33" s="21"/>
      <c r="E33" s="21"/>
      <c r="F33" s="21"/>
      <c r="G33" s="337"/>
      <c r="H33" s="103">
        <f>+'DISPONIBLE Bo'!F48</f>
        <v>0</v>
      </c>
      <c r="I33" s="124"/>
      <c r="J33" s="202"/>
      <c r="K33" s="170"/>
      <c r="L33" s="210"/>
    </row>
    <row r="34" spans="1:12" s="102" customFormat="1" ht="15">
      <c r="A34" s="196"/>
      <c r="B34" s="20"/>
      <c r="C34" s="20"/>
      <c r="D34" s="20"/>
      <c r="E34" s="20"/>
      <c r="F34" s="20"/>
      <c r="G34" s="125"/>
      <c r="H34" s="21"/>
      <c r="I34" s="124"/>
      <c r="J34" s="202"/>
      <c r="K34" s="170"/>
      <c r="L34" s="210"/>
    </row>
    <row r="35" spans="1:12" s="102" customFormat="1">
      <c r="A35" s="125"/>
      <c r="B35" s="60"/>
      <c r="C35" s="20"/>
      <c r="D35" s="20"/>
      <c r="E35" s="20"/>
      <c r="F35" s="20"/>
      <c r="G35" s="125"/>
      <c r="H35" s="20"/>
      <c r="I35" s="124"/>
      <c r="J35" s="202"/>
      <c r="K35" s="170"/>
      <c r="L35" s="210"/>
    </row>
    <row r="36" spans="1:12" s="102" customFormat="1">
      <c r="A36" s="125"/>
      <c r="B36" s="20"/>
      <c r="C36" s="20"/>
      <c r="D36" s="20"/>
      <c r="E36" s="20"/>
      <c r="F36" s="20"/>
      <c r="G36" s="125"/>
      <c r="H36" s="20"/>
      <c r="I36" s="124"/>
      <c r="J36" s="202"/>
      <c r="K36" s="170"/>
      <c r="L36" s="210"/>
    </row>
    <row r="37" spans="1:12">
      <c r="K37" s="108"/>
      <c r="L37" s="145"/>
    </row>
  </sheetData>
  <mergeCells count="8">
    <mergeCell ref="A1:K1"/>
    <mergeCell ref="A2:K2"/>
    <mergeCell ref="A4:K4"/>
    <mergeCell ref="J7:J16"/>
    <mergeCell ref="A7:A16"/>
    <mergeCell ref="B7:B16"/>
    <mergeCell ref="C7:C16"/>
    <mergeCell ref="D7:D16"/>
  </mergeCells>
  <pageMargins left="0.75" right="0.75" top="1" bottom="1" header="0.3" footer="0.3"/>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574"/>
  <sheetViews>
    <sheetView showGridLines="0" zoomScaleNormal="100" zoomScaleSheetLayoutView="100" workbookViewId="0">
      <pane ySplit="7" topLeftCell="A533" activePane="bottomLeft" state="frozen"/>
      <selection pane="bottomLeft" activeCell="J561" sqref="J561"/>
    </sheetView>
  </sheetViews>
  <sheetFormatPr baseColWidth="10" defaultRowHeight="12.75"/>
  <cols>
    <col min="1" max="1" width="4.85546875" style="484" customWidth="1"/>
    <col min="2" max="2" width="37.140625" style="484" customWidth="1"/>
    <col min="3" max="3" width="14.28515625" style="484" customWidth="1"/>
    <col min="4" max="4" width="40" style="484" bestFit="1" customWidth="1"/>
    <col min="5" max="5" width="11.7109375" style="484" bestFit="1" customWidth="1"/>
    <col min="6" max="6" width="11.42578125" style="484"/>
    <col min="7" max="9" width="11.7109375" style="484" bestFit="1" customWidth="1"/>
    <col min="10" max="10" width="15.5703125" style="484" bestFit="1" customWidth="1"/>
    <col min="11" max="11" width="11.7109375" style="484" bestFit="1" customWidth="1"/>
    <col min="12" max="16384" width="11.42578125" style="484"/>
  </cols>
  <sheetData>
    <row r="1" spans="1:12" ht="15.75" customHeight="1">
      <c r="A1" s="1278" t="s">
        <v>2303</v>
      </c>
      <c r="B1" s="1278"/>
      <c r="C1" s="1278"/>
      <c r="D1" s="1278"/>
      <c r="E1" s="1278"/>
      <c r="F1" s="1278"/>
      <c r="G1" s="1278"/>
      <c r="H1" s="1278"/>
      <c r="I1" s="1278"/>
      <c r="J1" s="1278"/>
      <c r="K1" s="487"/>
      <c r="L1" s="487"/>
    </row>
    <row r="2" spans="1:12" ht="15.75" customHeight="1">
      <c r="A2" s="1272" t="str">
        <f>+'DISPONIBLE Bo'!A1:F1</f>
        <v>LA NOTA COLOMBIA SAS</v>
      </c>
      <c r="B2" s="1272"/>
      <c r="C2" s="1272"/>
      <c r="D2" s="1272"/>
      <c r="E2" s="1272"/>
      <c r="F2" s="1272"/>
      <c r="G2" s="1272"/>
      <c r="H2" s="1272"/>
      <c r="I2" s="1272"/>
      <c r="J2" s="1272"/>
      <c r="K2" s="846"/>
      <c r="L2" s="846"/>
    </row>
    <row r="3" spans="1:12" ht="15.75" customHeight="1">
      <c r="A3" s="1284" t="str">
        <f>+'DISPONIBLE Bo'!A2:F2</f>
        <v>NIT 901233167-1</v>
      </c>
      <c r="B3" s="1284"/>
      <c r="C3" s="1284"/>
      <c r="D3" s="1284"/>
      <c r="E3" s="1284"/>
      <c r="F3" s="1284"/>
      <c r="G3" s="1284"/>
      <c r="H3" s="1284"/>
      <c r="I3" s="1284"/>
      <c r="J3" s="1284"/>
      <c r="K3" s="846"/>
      <c r="L3" s="846"/>
    </row>
    <row r="4" spans="1:12">
      <c r="A4" s="483"/>
      <c r="B4" s="483"/>
      <c r="C4" s="483"/>
      <c r="D4" s="483"/>
      <c r="E4" s="483"/>
      <c r="F4" s="483"/>
      <c r="G4" s="483"/>
      <c r="H4" s="483"/>
      <c r="I4" s="483"/>
      <c r="J4" s="1213"/>
      <c r="K4" s="483"/>
      <c r="L4" s="500"/>
    </row>
    <row r="5" spans="1:12" ht="12.75" customHeight="1">
      <c r="A5" s="1463" t="s">
        <v>2304</v>
      </c>
      <c r="B5" s="1463"/>
      <c r="C5" s="1463"/>
      <c r="D5" s="1463"/>
      <c r="E5" s="1463"/>
      <c r="F5" s="1463"/>
      <c r="G5" s="1463"/>
      <c r="H5" s="1463"/>
      <c r="I5" s="1463"/>
      <c r="J5" s="1463"/>
      <c r="K5" s="1214"/>
      <c r="L5" s="1214"/>
    </row>
    <row r="6" spans="1:12">
      <c r="A6" s="488"/>
      <c r="B6" s="1085"/>
      <c r="C6" s="1085"/>
      <c r="D6" s="1085"/>
      <c r="E6" s="1085"/>
      <c r="F6" s="1085"/>
      <c r="G6" s="488"/>
      <c r="H6" s="488"/>
      <c r="I6" s="1026" t="s">
        <v>2811</v>
      </c>
      <c r="J6" s="1223">
        <v>45580</v>
      </c>
    </row>
    <row r="7" spans="1:12">
      <c r="A7" s="1464" t="s">
        <v>2305</v>
      </c>
      <c r="B7" s="1465"/>
      <c r="C7" s="1465"/>
      <c r="D7" s="1466"/>
      <c r="E7" s="1215"/>
      <c r="F7" s="1215"/>
      <c r="G7" s="1215"/>
      <c r="H7" s="1215"/>
      <c r="I7" s="1215"/>
      <c r="J7" s="1215"/>
    </row>
    <row r="8" spans="1:12">
      <c r="A8" s="553" t="s">
        <v>17</v>
      </c>
      <c r="B8" s="1029" t="s">
        <v>18</v>
      </c>
      <c r="C8" s="1029" t="s">
        <v>46</v>
      </c>
      <c r="D8" s="1029" t="s">
        <v>38</v>
      </c>
      <c r="E8" s="1029" t="s">
        <v>414</v>
      </c>
      <c r="F8" s="1029" t="s">
        <v>47</v>
      </c>
      <c r="G8" s="554" t="s">
        <v>582</v>
      </c>
      <c r="H8" s="554" t="s">
        <v>23</v>
      </c>
      <c r="I8" s="875" t="s">
        <v>25</v>
      </c>
      <c r="J8" s="845" t="s">
        <v>45</v>
      </c>
    </row>
    <row r="9" spans="1:12">
      <c r="A9" s="1216">
        <v>1</v>
      </c>
      <c r="B9" s="521" t="s">
        <v>2031</v>
      </c>
      <c r="C9" s="689" t="s">
        <v>1389</v>
      </c>
      <c r="D9" s="562" t="s">
        <v>2072</v>
      </c>
      <c r="E9" s="731">
        <v>2023</v>
      </c>
      <c r="F9" s="680" t="s">
        <v>2024</v>
      </c>
      <c r="G9" s="895">
        <v>45124</v>
      </c>
      <c r="H9" s="1217">
        <f>+$J$6-G9</f>
        <v>456</v>
      </c>
      <c r="I9" s="876">
        <v>129256000</v>
      </c>
      <c r="J9" s="1467">
        <f>SUM(I9:I14)</f>
        <v>1249969000</v>
      </c>
    </row>
    <row r="10" spans="1:12">
      <c r="A10" s="1216">
        <v>2</v>
      </c>
      <c r="B10" s="521" t="s">
        <v>2031</v>
      </c>
      <c r="C10" s="689" t="s">
        <v>1389</v>
      </c>
      <c r="D10" s="562" t="s">
        <v>2072</v>
      </c>
      <c r="E10" s="731">
        <v>2023</v>
      </c>
      <c r="F10" s="680" t="s">
        <v>2025</v>
      </c>
      <c r="G10" s="895">
        <v>45184</v>
      </c>
      <c r="H10" s="1217">
        <f t="shared" ref="H10:H13" si="0">+$J$6-G10</f>
        <v>396</v>
      </c>
      <c r="I10" s="876">
        <v>267039000</v>
      </c>
      <c r="J10" s="1425"/>
    </row>
    <row r="11" spans="1:12">
      <c r="A11" s="1216">
        <v>3</v>
      </c>
      <c r="B11" s="521" t="s">
        <v>2031</v>
      </c>
      <c r="C11" s="689" t="s">
        <v>1389</v>
      </c>
      <c r="D11" s="562" t="s">
        <v>2072</v>
      </c>
      <c r="E11" s="731">
        <v>2023</v>
      </c>
      <c r="F11" s="680" t="s">
        <v>2026</v>
      </c>
      <c r="G11" s="895">
        <v>45247</v>
      </c>
      <c r="H11" s="1217">
        <f t="shared" si="0"/>
        <v>333</v>
      </c>
      <c r="I11" s="876">
        <v>259169000</v>
      </c>
      <c r="J11" s="1425"/>
    </row>
    <row r="12" spans="1:12">
      <c r="A12" s="1216">
        <v>4</v>
      </c>
      <c r="B12" s="521" t="s">
        <v>2031</v>
      </c>
      <c r="C12" s="689" t="s">
        <v>1389</v>
      </c>
      <c r="D12" s="562" t="s">
        <v>2072</v>
      </c>
      <c r="E12" s="731">
        <v>2023</v>
      </c>
      <c r="F12" s="680" t="s">
        <v>2027</v>
      </c>
      <c r="G12" s="895">
        <v>45309</v>
      </c>
      <c r="H12" s="1217">
        <f t="shared" si="0"/>
        <v>271</v>
      </c>
      <c r="I12" s="876">
        <v>262938000</v>
      </c>
      <c r="J12" s="1425"/>
    </row>
    <row r="13" spans="1:12">
      <c r="A13" s="1216">
        <v>5</v>
      </c>
      <c r="B13" s="521" t="s">
        <v>2031</v>
      </c>
      <c r="C13" s="689" t="s">
        <v>1389</v>
      </c>
      <c r="D13" s="562" t="s">
        <v>2072</v>
      </c>
      <c r="E13" s="731">
        <v>2024</v>
      </c>
      <c r="F13" s="680" t="s">
        <v>2028</v>
      </c>
      <c r="G13" s="895">
        <v>45370</v>
      </c>
      <c r="H13" s="1217">
        <f t="shared" si="0"/>
        <v>210</v>
      </c>
      <c r="I13" s="876">
        <v>168524000</v>
      </c>
      <c r="J13" s="1425"/>
    </row>
    <row r="14" spans="1:12">
      <c r="A14" s="1216">
        <v>6</v>
      </c>
      <c r="B14" s="521" t="s">
        <v>2031</v>
      </c>
      <c r="C14" s="689" t="s">
        <v>1389</v>
      </c>
      <c r="D14" s="562" t="s">
        <v>2072</v>
      </c>
      <c r="E14" s="731">
        <v>2024</v>
      </c>
      <c r="F14" s="680" t="s">
        <v>2023</v>
      </c>
      <c r="G14" s="895">
        <v>45430</v>
      </c>
      <c r="H14" s="1217">
        <f>+$J$6-G14</f>
        <v>150</v>
      </c>
      <c r="I14" s="876">
        <v>163043000</v>
      </c>
      <c r="J14" s="1425"/>
    </row>
    <row r="15" spans="1:12">
      <c r="A15" s="1216">
        <v>13</v>
      </c>
      <c r="B15" s="1103" t="s">
        <v>2032</v>
      </c>
      <c r="C15" s="1102" t="s">
        <v>2030</v>
      </c>
      <c r="D15" s="562" t="s">
        <v>2074</v>
      </c>
      <c r="E15" s="731">
        <v>2023</v>
      </c>
      <c r="F15" s="680" t="s">
        <v>2023</v>
      </c>
      <c r="G15" s="895">
        <v>45061</v>
      </c>
      <c r="H15" s="1217">
        <f>+$J$6-G15</f>
        <v>519</v>
      </c>
      <c r="I15" s="876">
        <v>35563000</v>
      </c>
      <c r="J15" s="1468">
        <f>SUM(I15:I22)</f>
        <v>258407000</v>
      </c>
    </row>
    <row r="16" spans="1:12">
      <c r="A16" s="1216">
        <v>14</v>
      </c>
      <c r="B16" s="1103" t="s">
        <v>2032</v>
      </c>
      <c r="C16" s="1102" t="s">
        <v>2030</v>
      </c>
      <c r="D16" s="562" t="s">
        <v>2074</v>
      </c>
      <c r="E16" s="731">
        <v>2023</v>
      </c>
      <c r="F16" s="680" t="s">
        <v>2024</v>
      </c>
      <c r="G16" s="895">
        <v>45122</v>
      </c>
      <c r="H16" s="1217">
        <f t="shared" ref="H16:H21" si="1">+$J$6-G16</f>
        <v>458</v>
      </c>
      <c r="I16" s="876">
        <v>37026000</v>
      </c>
      <c r="J16" s="1468"/>
    </row>
    <row r="17" spans="1:10">
      <c r="A17" s="1216">
        <v>15</v>
      </c>
      <c r="B17" s="1103" t="s">
        <v>2032</v>
      </c>
      <c r="C17" s="1102" t="s">
        <v>2030</v>
      </c>
      <c r="D17" s="562" t="s">
        <v>2074</v>
      </c>
      <c r="E17" s="731">
        <v>2023</v>
      </c>
      <c r="F17" s="680" t="s">
        <v>2025</v>
      </c>
      <c r="G17" s="895">
        <v>45184</v>
      </c>
      <c r="H17" s="1217">
        <f t="shared" si="1"/>
        <v>396</v>
      </c>
      <c r="I17" s="876">
        <v>38217000</v>
      </c>
      <c r="J17" s="1468"/>
    </row>
    <row r="18" spans="1:10">
      <c r="A18" s="1216">
        <v>16</v>
      </c>
      <c r="B18" s="1103" t="s">
        <v>2032</v>
      </c>
      <c r="C18" s="1102" t="s">
        <v>2030</v>
      </c>
      <c r="D18" s="562" t="s">
        <v>2074</v>
      </c>
      <c r="E18" s="731">
        <v>2023</v>
      </c>
      <c r="F18" s="680" t="s">
        <v>2026</v>
      </c>
      <c r="G18" s="895">
        <v>45247</v>
      </c>
      <c r="H18" s="1217">
        <f t="shared" si="1"/>
        <v>333</v>
      </c>
      <c r="I18" s="876">
        <v>37050000</v>
      </c>
      <c r="J18" s="1468"/>
    </row>
    <row r="19" spans="1:10">
      <c r="A19" s="1216">
        <v>17</v>
      </c>
      <c r="B19" s="1103" t="s">
        <v>2032</v>
      </c>
      <c r="C19" s="1102" t="s">
        <v>2030</v>
      </c>
      <c r="D19" s="562" t="s">
        <v>2074</v>
      </c>
      <c r="E19" s="731">
        <v>2023</v>
      </c>
      <c r="F19" s="680" t="s">
        <v>2027</v>
      </c>
      <c r="G19" s="895">
        <v>45309</v>
      </c>
      <c r="H19" s="1217">
        <f t="shared" si="1"/>
        <v>271</v>
      </c>
      <c r="I19" s="876">
        <v>37803000</v>
      </c>
      <c r="J19" s="1468"/>
    </row>
    <row r="20" spans="1:10">
      <c r="A20" s="1216">
        <v>18</v>
      </c>
      <c r="B20" s="1103" t="s">
        <v>2032</v>
      </c>
      <c r="C20" s="1102" t="s">
        <v>2030</v>
      </c>
      <c r="D20" s="562" t="s">
        <v>2074</v>
      </c>
      <c r="E20" s="731">
        <v>2024</v>
      </c>
      <c r="F20" s="680" t="s">
        <v>2028</v>
      </c>
      <c r="G20" s="895">
        <v>45370</v>
      </c>
      <c r="H20" s="1217">
        <f t="shared" si="1"/>
        <v>210</v>
      </c>
      <c r="I20" s="876">
        <v>23806000</v>
      </c>
      <c r="J20" s="1468"/>
    </row>
    <row r="21" spans="1:10">
      <c r="A21" s="1216">
        <v>19</v>
      </c>
      <c r="B21" s="1103" t="s">
        <v>2032</v>
      </c>
      <c r="C21" s="1102" t="s">
        <v>2030</v>
      </c>
      <c r="D21" s="562" t="s">
        <v>2074</v>
      </c>
      <c r="E21" s="731">
        <v>2024</v>
      </c>
      <c r="F21" s="680" t="s">
        <v>2023</v>
      </c>
      <c r="G21" s="895">
        <v>45433</v>
      </c>
      <c r="H21" s="1217">
        <f t="shared" si="1"/>
        <v>147</v>
      </c>
      <c r="I21" s="876">
        <v>23397000</v>
      </c>
      <c r="J21" s="1468"/>
    </row>
    <row r="22" spans="1:10">
      <c r="A22" s="1216">
        <v>20</v>
      </c>
      <c r="B22" s="1103" t="s">
        <v>2032</v>
      </c>
      <c r="C22" s="1102" t="s">
        <v>2030</v>
      </c>
      <c r="D22" s="562" t="s">
        <v>2074</v>
      </c>
      <c r="E22" s="731">
        <v>2024</v>
      </c>
      <c r="F22" s="680" t="s">
        <v>2024</v>
      </c>
      <c r="G22" s="895">
        <v>45489</v>
      </c>
      <c r="H22" s="1217">
        <f>+$J$6-G22</f>
        <v>91</v>
      </c>
      <c r="I22" s="876">
        <v>25545000</v>
      </c>
      <c r="J22" s="1468"/>
    </row>
    <row r="24" spans="1:10">
      <c r="A24" s="1464" t="s">
        <v>2310</v>
      </c>
      <c r="B24" s="1465"/>
      <c r="C24" s="1465"/>
      <c r="D24" s="1466"/>
      <c r="E24" s="1215"/>
      <c r="F24" s="1215"/>
      <c r="G24" s="1215"/>
      <c r="H24" s="1215"/>
      <c r="I24" s="1215"/>
      <c r="J24" s="1218"/>
    </row>
    <row r="25" spans="1:10" ht="25.5">
      <c r="A25" s="540" t="s">
        <v>364</v>
      </c>
      <c r="B25" s="1061" t="s">
        <v>568</v>
      </c>
      <c r="C25" s="1061" t="s">
        <v>376</v>
      </c>
      <c r="D25" s="1469" t="s">
        <v>463</v>
      </c>
      <c r="E25" s="1470"/>
      <c r="F25" s="554" t="s">
        <v>575</v>
      </c>
      <c r="G25" s="553" t="s">
        <v>571</v>
      </c>
      <c r="H25" s="554" t="s">
        <v>23</v>
      </c>
      <c r="I25" s="831" t="s">
        <v>43</v>
      </c>
      <c r="J25" s="832" t="s">
        <v>2296</v>
      </c>
    </row>
    <row r="26" spans="1:10">
      <c r="A26" s="999">
        <v>21</v>
      </c>
      <c r="B26" s="1062" t="s">
        <v>619</v>
      </c>
      <c r="C26" s="1063" t="s">
        <v>620</v>
      </c>
      <c r="D26" s="1461" t="s">
        <v>622</v>
      </c>
      <c r="E26" s="1462"/>
      <c r="F26" s="1142">
        <v>45310</v>
      </c>
      <c r="G26" s="1142">
        <v>45310</v>
      </c>
      <c r="H26" s="1217">
        <f>+$J$6-G26</f>
        <v>270</v>
      </c>
      <c r="I26" s="1143">
        <v>999594</v>
      </c>
      <c r="J26" s="1143">
        <f>+I26</f>
        <v>999594</v>
      </c>
    </row>
    <row r="27" spans="1:10">
      <c r="A27" s="999">
        <v>22</v>
      </c>
      <c r="B27" s="1062" t="s">
        <v>619</v>
      </c>
      <c r="C27" s="1063" t="s">
        <v>620</v>
      </c>
      <c r="D27" s="1461" t="s">
        <v>623</v>
      </c>
      <c r="E27" s="1462"/>
      <c r="F27" s="1142">
        <v>45322</v>
      </c>
      <c r="G27" s="1142">
        <v>45322</v>
      </c>
      <c r="H27" s="1217">
        <f t="shared" ref="H27:H90" si="2">+$J$6-G27</f>
        <v>258</v>
      </c>
      <c r="I27" s="1143">
        <v>80000</v>
      </c>
      <c r="J27" s="1143">
        <f t="shared" ref="J27:J90" si="3">+I27</f>
        <v>80000</v>
      </c>
    </row>
    <row r="28" spans="1:10">
      <c r="A28" s="999">
        <v>23</v>
      </c>
      <c r="B28" s="1062" t="s">
        <v>624</v>
      </c>
      <c r="C28" s="1063" t="s">
        <v>625</v>
      </c>
      <c r="D28" s="1461" t="s">
        <v>626</v>
      </c>
      <c r="E28" s="1462"/>
      <c r="F28" s="1142">
        <v>45169</v>
      </c>
      <c r="G28" s="1142">
        <v>45199</v>
      </c>
      <c r="H28" s="1217">
        <f t="shared" si="2"/>
        <v>381</v>
      </c>
      <c r="I28" s="1143">
        <v>1411550</v>
      </c>
      <c r="J28" s="1143">
        <f t="shared" si="3"/>
        <v>1411550</v>
      </c>
    </row>
    <row r="29" spans="1:10">
      <c r="A29" s="999">
        <v>24</v>
      </c>
      <c r="B29" s="1062" t="s">
        <v>624</v>
      </c>
      <c r="C29" s="1063" t="s">
        <v>625</v>
      </c>
      <c r="D29" s="1461" t="s">
        <v>627</v>
      </c>
      <c r="E29" s="1462"/>
      <c r="F29" s="1142">
        <v>45173</v>
      </c>
      <c r="G29" s="1142">
        <v>45203</v>
      </c>
      <c r="H29" s="1217">
        <f t="shared" si="2"/>
        <v>377</v>
      </c>
      <c r="I29" s="1143">
        <v>1747500</v>
      </c>
      <c r="J29" s="1143">
        <f t="shared" si="3"/>
        <v>1747500</v>
      </c>
    </row>
    <row r="30" spans="1:10">
      <c r="A30" s="999">
        <v>25</v>
      </c>
      <c r="B30" s="1062" t="s">
        <v>624</v>
      </c>
      <c r="C30" s="1063" t="s">
        <v>625</v>
      </c>
      <c r="D30" s="1461" t="s">
        <v>628</v>
      </c>
      <c r="E30" s="1462"/>
      <c r="F30" s="1142">
        <v>45174</v>
      </c>
      <c r="G30" s="1142">
        <v>45204</v>
      </c>
      <c r="H30" s="1217">
        <f t="shared" si="2"/>
        <v>376</v>
      </c>
      <c r="I30" s="1143">
        <v>1808662.5</v>
      </c>
      <c r="J30" s="1143">
        <f t="shared" si="3"/>
        <v>1808662.5</v>
      </c>
    </row>
    <row r="31" spans="1:10">
      <c r="A31" s="999">
        <v>26</v>
      </c>
      <c r="B31" s="1062" t="s">
        <v>624</v>
      </c>
      <c r="C31" s="1063" t="s">
        <v>625</v>
      </c>
      <c r="D31" s="1461" t="s">
        <v>629</v>
      </c>
      <c r="E31" s="1462"/>
      <c r="F31" s="1142">
        <v>45178</v>
      </c>
      <c r="G31" s="1142">
        <v>45208</v>
      </c>
      <c r="H31" s="1217">
        <f t="shared" si="2"/>
        <v>372</v>
      </c>
      <c r="I31" s="1143">
        <v>2796000</v>
      </c>
      <c r="J31" s="1143">
        <f t="shared" si="3"/>
        <v>2796000</v>
      </c>
    </row>
    <row r="32" spans="1:10">
      <c r="A32" s="999">
        <v>27</v>
      </c>
      <c r="B32" s="1062" t="s">
        <v>624</v>
      </c>
      <c r="C32" s="1063" t="s">
        <v>625</v>
      </c>
      <c r="D32" s="1461" t="s">
        <v>630</v>
      </c>
      <c r="E32" s="1462"/>
      <c r="F32" s="1142">
        <v>45180</v>
      </c>
      <c r="G32" s="1142">
        <v>45210</v>
      </c>
      <c r="H32" s="1217">
        <f t="shared" si="2"/>
        <v>370</v>
      </c>
      <c r="I32" s="1143">
        <v>3436750</v>
      </c>
      <c r="J32" s="1143">
        <f t="shared" si="3"/>
        <v>3436750</v>
      </c>
    </row>
    <row r="33" spans="1:10">
      <c r="A33" s="999">
        <v>28</v>
      </c>
      <c r="B33" s="1062" t="s">
        <v>624</v>
      </c>
      <c r="C33" s="1063" t="s">
        <v>625</v>
      </c>
      <c r="D33" s="1461" t="s">
        <v>631</v>
      </c>
      <c r="E33" s="1462"/>
      <c r="F33" s="1142">
        <v>45196</v>
      </c>
      <c r="G33" s="1142">
        <v>45226</v>
      </c>
      <c r="H33" s="1217">
        <f t="shared" si="2"/>
        <v>354</v>
      </c>
      <c r="I33" s="1143">
        <v>665797.5</v>
      </c>
      <c r="J33" s="1143">
        <f t="shared" si="3"/>
        <v>665797.5</v>
      </c>
    </row>
    <row r="34" spans="1:10">
      <c r="A34" s="999">
        <v>29</v>
      </c>
      <c r="B34" s="1062" t="s">
        <v>624</v>
      </c>
      <c r="C34" s="1063" t="s">
        <v>625</v>
      </c>
      <c r="D34" s="1461" t="s">
        <v>632</v>
      </c>
      <c r="E34" s="1462"/>
      <c r="F34" s="1142">
        <v>45196</v>
      </c>
      <c r="G34" s="1142">
        <v>45226</v>
      </c>
      <c r="H34" s="1217">
        <f t="shared" si="2"/>
        <v>354</v>
      </c>
      <c r="I34" s="1143">
        <v>1535178.75</v>
      </c>
      <c r="J34" s="1143">
        <f t="shared" si="3"/>
        <v>1535178.75</v>
      </c>
    </row>
    <row r="35" spans="1:10">
      <c r="A35" s="999">
        <v>30</v>
      </c>
      <c r="B35" s="1062" t="s">
        <v>624</v>
      </c>
      <c r="C35" s="1063" t="s">
        <v>625</v>
      </c>
      <c r="D35" s="1461" t="s">
        <v>633</v>
      </c>
      <c r="E35" s="1462"/>
      <c r="F35" s="1142">
        <v>45202</v>
      </c>
      <c r="G35" s="1142">
        <v>45232</v>
      </c>
      <c r="H35" s="1217">
        <f t="shared" si="2"/>
        <v>348</v>
      </c>
      <c r="I35" s="1143">
        <v>1438775</v>
      </c>
      <c r="J35" s="1143">
        <f t="shared" si="3"/>
        <v>1438775</v>
      </c>
    </row>
    <row r="36" spans="1:10">
      <c r="A36" s="999">
        <v>31</v>
      </c>
      <c r="B36" s="1062" t="s">
        <v>624</v>
      </c>
      <c r="C36" s="1063" t="s">
        <v>625</v>
      </c>
      <c r="D36" s="1461" t="s">
        <v>634</v>
      </c>
      <c r="E36" s="1462"/>
      <c r="F36" s="1142">
        <v>45204</v>
      </c>
      <c r="G36" s="1142">
        <v>45234</v>
      </c>
      <c r="H36" s="1217">
        <f t="shared" si="2"/>
        <v>346</v>
      </c>
      <c r="I36" s="1143">
        <v>640000</v>
      </c>
      <c r="J36" s="1143">
        <f t="shared" si="3"/>
        <v>640000</v>
      </c>
    </row>
    <row r="37" spans="1:10">
      <c r="A37" s="999">
        <v>32</v>
      </c>
      <c r="B37" s="1062" t="s">
        <v>624</v>
      </c>
      <c r="C37" s="1063" t="s">
        <v>625</v>
      </c>
      <c r="D37" s="1461" t="s">
        <v>634</v>
      </c>
      <c r="E37" s="1462"/>
      <c r="F37" s="1142">
        <v>45204</v>
      </c>
      <c r="G37" s="1142">
        <v>45234</v>
      </c>
      <c r="H37" s="1217">
        <f t="shared" si="2"/>
        <v>346</v>
      </c>
      <c r="I37" s="1143">
        <v>121600</v>
      </c>
      <c r="J37" s="1143">
        <f t="shared" si="3"/>
        <v>121600</v>
      </c>
    </row>
    <row r="38" spans="1:10">
      <c r="A38" s="999">
        <v>33</v>
      </c>
      <c r="B38" s="1062" t="s">
        <v>624</v>
      </c>
      <c r="C38" s="1063" t="s">
        <v>625</v>
      </c>
      <c r="D38" s="1461" t="s">
        <v>635</v>
      </c>
      <c r="E38" s="1462"/>
      <c r="F38" s="1142">
        <v>45218</v>
      </c>
      <c r="G38" s="1142">
        <v>45248</v>
      </c>
      <c r="H38" s="1217">
        <f t="shared" si="2"/>
        <v>332</v>
      </c>
      <c r="I38" s="1143">
        <v>1880310</v>
      </c>
      <c r="J38" s="1143">
        <f t="shared" si="3"/>
        <v>1880310</v>
      </c>
    </row>
    <row r="39" spans="1:10">
      <c r="A39" s="999">
        <v>34</v>
      </c>
      <c r="B39" s="1062" t="s">
        <v>624</v>
      </c>
      <c r="C39" s="1063" t="s">
        <v>625</v>
      </c>
      <c r="D39" s="1461" t="s">
        <v>636</v>
      </c>
      <c r="E39" s="1462"/>
      <c r="F39" s="1142">
        <v>45220</v>
      </c>
      <c r="G39" s="1142">
        <v>45250</v>
      </c>
      <c r="H39" s="1217">
        <f t="shared" si="2"/>
        <v>330</v>
      </c>
      <c r="I39" s="1143">
        <v>1041250</v>
      </c>
      <c r="J39" s="1143">
        <f t="shared" si="3"/>
        <v>1041250</v>
      </c>
    </row>
    <row r="40" spans="1:10">
      <c r="A40" s="999">
        <v>35</v>
      </c>
      <c r="B40" s="1062" t="s">
        <v>624</v>
      </c>
      <c r="C40" s="1063" t="s">
        <v>625</v>
      </c>
      <c r="D40" s="1461" t="s">
        <v>637</v>
      </c>
      <c r="E40" s="1462"/>
      <c r="F40" s="1142">
        <v>45224</v>
      </c>
      <c r="G40" s="1142">
        <v>45254</v>
      </c>
      <c r="H40" s="1217">
        <f t="shared" si="2"/>
        <v>326</v>
      </c>
      <c r="I40" s="1143">
        <v>635000</v>
      </c>
      <c r="J40" s="1143">
        <f t="shared" si="3"/>
        <v>635000</v>
      </c>
    </row>
    <row r="41" spans="1:10">
      <c r="A41" s="999">
        <v>36</v>
      </c>
      <c r="B41" s="1062" t="s">
        <v>624</v>
      </c>
      <c r="C41" s="1063" t="s">
        <v>625</v>
      </c>
      <c r="D41" s="1461" t="s">
        <v>637</v>
      </c>
      <c r="E41" s="1462"/>
      <c r="F41" s="1142">
        <v>45224</v>
      </c>
      <c r="G41" s="1142">
        <v>45254</v>
      </c>
      <c r="H41" s="1217">
        <f t="shared" si="2"/>
        <v>326</v>
      </c>
      <c r="I41" s="1143">
        <v>120650</v>
      </c>
      <c r="J41" s="1143">
        <f t="shared" si="3"/>
        <v>120650</v>
      </c>
    </row>
    <row r="42" spans="1:10">
      <c r="A42" s="999">
        <v>37</v>
      </c>
      <c r="B42" s="1062" t="s">
        <v>624</v>
      </c>
      <c r="C42" s="1063" t="s">
        <v>625</v>
      </c>
      <c r="D42" s="1461" t="s">
        <v>638</v>
      </c>
      <c r="E42" s="1462"/>
      <c r="F42" s="1142">
        <v>45225</v>
      </c>
      <c r="G42" s="1142">
        <v>45255</v>
      </c>
      <c r="H42" s="1217">
        <f t="shared" si="2"/>
        <v>325</v>
      </c>
      <c r="I42" s="1143">
        <v>1020127.5</v>
      </c>
      <c r="J42" s="1143">
        <f t="shared" si="3"/>
        <v>1020127.5</v>
      </c>
    </row>
    <row r="43" spans="1:10">
      <c r="A43" s="999">
        <v>38</v>
      </c>
      <c r="B43" s="1062" t="s">
        <v>624</v>
      </c>
      <c r="C43" s="1063" t="s">
        <v>625</v>
      </c>
      <c r="D43" s="1461" t="s">
        <v>639</v>
      </c>
      <c r="E43" s="1462"/>
      <c r="F43" s="1142">
        <v>45229</v>
      </c>
      <c r="G43" s="1142">
        <v>45229</v>
      </c>
      <c r="H43" s="1217">
        <f t="shared" si="2"/>
        <v>351</v>
      </c>
      <c r="I43" s="1143">
        <v>340000</v>
      </c>
      <c r="J43" s="1143">
        <f t="shared" si="3"/>
        <v>340000</v>
      </c>
    </row>
    <row r="44" spans="1:10">
      <c r="A44" s="999">
        <v>39</v>
      </c>
      <c r="B44" s="1062" t="s">
        <v>624</v>
      </c>
      <c r="C44" s="1063" t="s">
        <v>625</v>
      </c>
      <c r="D44" s="1461" t="s">
        <v>639</v>
      </c>
      <c r="E44" s="1462"/>
      <c r="F44" s="1142">
        <v>45229</v>
      </c>
      <c r="G44" s="1142">
        <v>45229</v>
      </c>
      <c r="H44" s="1217">
        <f t="shared" si="2"/>
        <v>351</v>
      </c>
      <c r="I44" s="1143">
        <v>64600</v>
      </c>
      <c r="J44" s="1143">
        <f t="shared" si="3"/>
        <v>64600</v>
      </c>
    </row>
    <row r="45" spans="1:10">
      <c r="A45" s="999">
        <v>40</v>
      </c>
      <c r="B45" s="1062" t="s">
        <v>624</v>
      </c>
      <c r="C45" s="1063" t="s">
        <v>625</v>
      </c>
      <c r="D45" s="1461" t="s">
        <v>640</v>
      </c>
      <c r="E45" s="1462"/>
      <c r="F45" s="1142">
        <v>45230</v>
      </c>
      <c r="G45" s="1142">
        <v>45260</v>
      </c>
      <c r="H45" s="1217">
        <f t="shared" si="2"/>
        <v>320</v>
      </c>
      <c r="I45" s="1143">
        <v>2284565</v>
      </c>
      <c r="J45" s="1143">
        <f t="shared" si="3"/>
        <v>2284565</v>
      </c>
    </row>
    <row r="46" spans="1:10">
      <c r="A46" s="999">
        <v>41</v>
      </c>
      <c r="B46" s="1062" t="s">
        <v>624</v>
      </c>
      <c r="C46" s="1063" t="s">
        <v>625</v>
      </c>
      <c r="D46" s="1461" t="s">
        <v>641</v>
      </c>
      <c r="E46" s="1462"/>
      <c r="F46" s="1142">
        <v>45234</v>
      </c>
      <c r="G46" s="1142">
        <v>45264</v>
      </c>
      <c r="H46" s="1217">
        <f t="shared" si="2"/>
        <v>316</v>
      </c>
      <c r="I46" s="1143">
        <v>124950</v>
      </c>
      <c r="J46" s="1143">
        <f t="shared" si="3"/>
        <v>124950</v>
      </c>
    </row>
    <row r="47" spans="1:10">
      <c r="A47" s="999">
        <v>42</v>
      </c>
      <c r="B47" s="1062" t="s">
        <v>624</v>
      </c>
      <c r="C47" s="1063" t="s">
        <v>625</v>
      </c>
      <c r="D47" s="1461" t="s">
        <v>642</v>
      </c>
      <c r="E47" s="1462"/>
      <c r="F47" s="1142">
        <v>45238</v>
      </c>
      <c r="G47" s="1142">
        <v>45268</v>
      </c>
      <c r="H47" s="1217">
        <f t="shared" si="2"/>
        <v>312</v>
      </c>
      <c r="I47" s="1143">
        <v>3005700</v>
      </c>
      <c r="J47" s="1143">
        <f t="shared" si="3"/>
        <v>3005700</v>
      </c>
    </row>
    <row r="48" spans="1:10">
      <c r="A48" s="999">
        <v>43</v>
      </c>
      <c r="B48" s="1062" t="s">
        <v>624</v>
      </c>
      <c r="C48" s="1063" t="s">
        <v>625</v>
      </c>
      <c r="D48" s="1461" t="s">
        <v>643</v>
      </c>
      <c r="E48" s="1462"/>
      <c r="F48" s="1142">
        <v>45244</v>
      </c>
      <c r="G48" s="1142">
        <v>45274</v>
      </c>
      <c r="H48" s="1217">
        <f t="shared" si="2"/>
        <v>306</v>
      </c>
      <c r="I48" s="1143">
        <v>1432950</v>
      </c>
      <c r="J48" s="1143">
        <f t="shared" si="3"/>
        <v>1432950</v>
      </c>
    </row>
    <row r="49" spans="1:10">
      <c r="A49" s="999">
        <v>44</v>
      </c>
      <c r="B49" s="1062" t="s">
        <v>624</v>
      </c>
      <c r="C49" s="1063" t="s">
        <v>625</v>
      </c>
      <c r="D49" s="1461" t="s">
        <v>644</v>
      </c>
      <c r="E49" s="1462"/>
      <c r="F49" s="1142">
        <v>45247</v>
      </c>
      <c r="G49" s="1142">
        <v>45277</v>
      </c>
      <c r="H49" s="1217">
        <f t="shared" si="2"/>
        <v>303</v>
      </c>
      <c r="I49" s="1143">
        <v>595000</v>
      </c>
      <c r="J49" s="1143">
        <f t="shared" si="3"/>
        <v>595000</v>
      </c>
    </row>
    <row r="50" spans="1:10">
      <c r="A50" s="999">
        <v>45</v>
      </c>
      <c r="B50" s="1062" t="s">
        <v>624</v>
      </c>
      <c r="C50" s="1063" t="s">
        <v>625</v>
      </c>
      <c r="D50" s="1461" t="s">
        <v>645</v>
      </c>
      <c r="E50" s="1462"/>
      <c r="F50" s="1142">
        <v>45251</v>
      </c>
      <c r="G50" s="1142">
        <v>45281</v>
      </c>
      <c r="H50" s="1217">
        <f t="shared" si="2"/>
        <v>299</v>
      </c>
      <c r="I50" s="1143">
        <v>1092134.22</v>
      </c>
      <c r="J50" s="1143">
        <f t="shared" si="3"/>
        <v>1092134.22</v>
      </c>
    </row>
    <row r="51" spans="1:10">
      <c r="A51" s="999">
        <v>46</v>
      </c>
      <c r="B51" s="1062" t="s">
        <v>624</v>
      </c>
      <c r="C51" s="1063" t="s">
        <v>625</v>
      </c>
      <c r="D51" s="1461" t="s">
        <v>646</v>
      </c>
      <c r="E51" s="1462"/>
      <c r="F51" s="1142">
        <v>45252</v>
      </c>
      <c r="G51" s="1142">
        <v>45282</v>
      </c>
      <c r="H51" s="1217">
        <f t="shared" si="2"/>
        <v>298</v>
      </c>
      <c r="I51" s="1143">
        <v>1607700</v>
      </c>
      <c r="J51" s="1143">
        <f t="shared" si="3"/>
        <v>1607700</v>
      </c>
    </row>
    <row r="52" spans="1:10">
      <c r="A52" s="999">
        <v>47</v>
      </c>
      <c r="B52" s="1062" t="s">
        <v>624</v>
      </c>
      <c r="C52" s="1063" t="s">
        <v>625</v>
      </c>
      <c r="D52" s="1461" t="s">
        <v>647</v>
      </c>
      <c r="E52" s="1462"/>
      <c r="F52" s="1142">
        <v>45260</v>
      </c>
      <c r="G52" s="1142">
        <v>45290</v>
      </c>
      <c r="H52" s="1217">
        <f t="shared" si="2"/>
        <v>290</v>
      </c>
      <c r="I52" s="1143">
        <v>2475625</v>
      </c>
      <c r="J52" s="1143">
        <f t="shared" si="3"/>
        <v>2475625</v>
      </c>
    </row>
    <row r="53" spans="1:10">
      <c r="A53" s="999">
        <v>48</v>
      </c>
      <c r="B53" s="1062" t="s">
        <v>624</v>
      </c>
      <c r="C53" s="1063" t="s">
        <v>625</v>
      </c>
      <c r="D53" s="1461" t="s">
        <v>648</v>
      </c>
      <c r="E53" s="1462"/>
      <c r="F53" s="1142">
        <v>45265</v>
      </c>
      <c r="G53" s="1142">
        <v>45295</v>
      </c>
      <c r="H53" s="1217">
        <f t="shared" si="2"/>
        <v>285</v>
      </c>
      <c r="I53" s="1143">
        <v>1717722.6</v>
      </c>
      <c r="J53" s="1143">
        <f t="shared" si="3"/>
        <v>1717722.6</v>
      </c>
    </row>
    <row r="54" spans="1:10">
      <c r="A54" s="999">
        <v>49</v>
      </c>
      <c r="B54" s="1062" t="s">
        <v>624</v>
      </c>
      <c r="C54" s="1063" t="s">
        <v>625</v>
      </c>
      <c r="D54" s="1461" t="s">
        <v>649</v>
      </c>
      <c r="E54" s="1462"/>
      <c r="F54" s="1142">
        <v>45267</v>
      </c>
      <c r="G54" s="1142">
        <v>45297</v>
      </c>
      <c r="H54" s="1217">
        <f t="shared" si="2"/>
        <v>283</v>
      </c>
      <c r="I54" s="1143">
        <v>487900</v>
      </c>
      <c r="J54" s="1143">
        <f t="shared" si="3"/>
        <v>487900</v>
      </c>
    </row>
    <row r="55" spans="1:10">
      <c r="A55" s="999">
        <v>50</v>
      </c>
      <c r="B55" s="1062" t="s">
        <v>624</v>
      </c>
      <c r="C55" s="1063" t="s">
        <v>625</v>
      </c>
      <c r="D55" s="1461" t="s">
        <v>650</v>
      </c>
      <c r="E55" s="1462"/>
      <c r="F55" s="1142">
        <v>45271</v>
      </c>
      <c r="G55" s="1142">
        <v>45301</v>
      </c>
      <c r="H55" s="1217">
        <f t="shared" si="2"/>
        <v>279</v>
      </c>
      <c r="I55" s="1143">
        <v>535500</v>
      </c>
      <c r="J55" s="1143">
        <f t="shared" si="3"/>
        <v>535500</v>
      </c>
    </row>
    <row r="56" spans="1:10">
      <c r="A56" s="999">
        <v>51</v>
      </c>
      <c r="B56" s="1062" t="s">
        <v>624</v>
      </c>
      <c r="C56" s="1063" t="s">
        <v>625</v>
      </c>
      <c r="D56" s="1461" t="s">
        <v>651</v>
      </c>
      <c r="E56" s="1462"/>
      <c r="F56" s="1142">
        <v>45274</v>
      </c>
      <c r="G56" s="1142">
        <v>45304</v>
      </c>
      <c r="H56" s="1217">
        <f t="shared" si="2"/>
        <v>276</v>
      </c>
      <c r="I56" s="1143">
        <v>508725</v>
      </c>
      <c r="J56" s="1143">
        <f t="shared" si="3"/>
        <v>508725</v>
      </c>
    </row>
    <row r="57" spans="1:10">
      <c r="A57" s="999">
        <v>52</v>
      </c>
      <c r="B57" s="1062" t="s">
        <v>624</v>
      </c>
      <c r="C57" s="1063" t="s">
        <v>625</v>
      </c>
      <c r="D57" s="1461" t="s">
        <v>652</v>
      </c>
      <c r="E57" s="1462"/>
      <c r="F57" s="1142">
        <v>45286</v>
      </c>
      <c r="G57" s="1142">
        <v>45316</v>
      </c>
      <c r="H57" s="1217">
        <f t="shared" si="2"/>
        <v>264</v>
      </c>
      <c r="I57" s="1143">
        <v>777663.78</v>
      </c>
      <c r="J57" s="1143">
        <f t="shared" si="3"/>
        <v>777663.78</v>
      </c>
    </row>
    <row r="58" spans="1:10">
      <c r="A58" s="999">
        <v>53</v>
      </c>
      <c r="B58" s="1062" t="s">
        <v>624</v>
      </c>
      <c r="C58" s="1063" t="s">
        <v>625</v>
      </c>
      <c r="D58" s="1461" t="s">
        <v>653</v>
      </c>
      <c r="E58" s="1462"/>
      <c r="F58" s="1142">
        <v>45296</v>
      </c>
      <c r="G58" s="1142">
        <v>45326</v>
      </c>
      <c r="H58" s="1217">
        <f t="shared" si="2"/>
        <v>254</v>
      </c>
      <c r="I58" s="1143">
        <v>1041250</v>
      </c>
      <c r="J58" s="1143">
        <f t="shared" si="3"/>
        <v>1041250</v>
      </c>
    </row>
    <row r="59" spans="1:10">
      <c r="A59" s="999">
        <v>54</v>
      </c>
      <c r="B59" s="1062" t="s">
        <v>624</v>
      </c>
      <c r="C59" s="1063" t="s">
        <v>625</v>
      </c>
      <c r="D59" s="1461" t="s">
        <v>654</v>
      </c>
      <c r="E59" s="1462"/>
      <c r="F59" s="1142">
        <v>45311</v>
      </c>
      <c r="G59" s="1142">
        <v>45341</v>
      </c>
      <c r="H59" s="1217">
        <f t="shared" si="2"/>
        <v>239</v>
      </c>
      <c r="I59" s="1143">
        <v>1567338.5699999998</v>
      </c>
      <c r="J59" s="1143">
        <f t="shared" si="3"/>
        <v>1567338.5699999998</v>
      </c>
    </row>
    <row r="60" spans="1:10">
      <c r="A60" s="999">
        <v>55</v>
      </c>
      <c r="B60" s="1062" t="s">
        <v>624</v>
      </c>
      <c r="C60" s="1063" t="s">
        <v>625</v>
      </c>
      <c r="D60" s="1461" t="s">
        <v>655</v>
      </c>
      <c r="E60" s="1462"/>
      <c r="F60" s="1142">
        <v>45313</v>
      </c>
      <c r="G60" s="1142">
        <v>45343</v>
      </c>
      <c r="H60" s="1217">
        <f t="shared" si="2"/>
        <v>237</v>
      </c>
      <c r="I60" s="1143">
        <v>297500</v>
      </c>
      <c r="J60" s="1143">
        <f t="shared" si="3"/>
        <v>297500</v>
      </c>
    </row>
    <row r="61" spans="1:10">
      <c r="A61" s="999">
        <v>56</v>
      </c>
      <c r="B61" s="1062" t="s">
        <v>624</v>
      </c>
      <c r="C61" s="1063" t="s">
        <v>625</v>
      </c>
      <c r="D61" s="1461" t="s">
        <v>656</v>
      </c>
      <c r="E61" s="1462"/>
      <c r="F61" s="1142">
        <v>45320</v>
      </c>
      <c r="G61" s="1142">
        <v>45350</v>
      </c>
      <c r="H61" s="1217">
        <f t="shared" si="2"/>
        <v>230</v>
      </c>
      <c r="I61" s="1143">
        <v>6588075</v>
      </c>
      <c r="J61" s="1143">
        <f t="shared" si="3"/>
        <v>6588075</v>
      </c>
    </row>
    <row r="62" spans="1:10">
      <c r="A62" s="999">
        <v>57</v>
      </c>
      <c r="B62" s="1062" t="s">
        <v>624</v>
      </c>
      <c r="C62" s="1063" t="s">
        <v>625</v>
      </c>
      <c r="D62" s="1461" t="s">
        <v>657</v>
      </c>
      <c r="E62" s="1462"/>
      <c r="F62" s="1142">
        <v>45323</v>
      </c>
      <c r="G62" s="1142">
        <v>45353</v>
      </c>
      <c r="H62" s="1217">
        <f t="shared" si="2"/>
        <v>227</v>
      </c>
      <c r="I62" s="1143">
        <v>178500</v>
      </c>
      <c r="J62" s="1143">
        <f t="shared" si="3"/>
        <v>178500</v>
      </c>
    </row>
    <row r="63" spans="1:10">
      <c r="A63" s="999">
        <v>58</v>
      </c>
      <c r="B63" s="1062" t="s">
        <v>624</v>
      </c>
      <c r="C63" s="1063" t="s">
        <v>625</v>
      </c>
      <c r="D63" s="1461" t="s">
        <v>658</v>
      </c>
      <c r="E63" s="1462"/>
      <c r="F63" s="1142">
        <v>45324</v>
      </c>
      <c r="G63" s="1142">
        <v>45354</v>
      </c>
      <c r="H63" s="1217">
        <f t="shared" si="2"/>
        <v>226</v>
      </c>
      <c r="I63" s="1143">
        <v>1824390</v>
      </c>
      <c r="J63" s="1143">
        <f t="shared" si="3"/>
        <v>1824390</v>
      </c>
    </row>
    <row r="64" spans="1:10">
      <c r="A64" s="999">
        <v>59</v>
      </c>
      <c r="B64" s="1062" t="s">
        <v>624</v>
      </c>
      <c r="C64" s="1063" t="s">
        <v>625</v>
      </c>
      <c r="D64" s="1461" t="s">
        <v>659</v>
      </c>
      <c r="E64" s="1462"/>
      <c r="F64" s="1142">
        <v>45352</v>
      </c>
      <c r="G64" s="1142">
        <v>45382</v>
      </c>
      <c r="H64" s="1217">
        <f t="shared" si="2"/>
        <v>198</v>
      </c>
      <c r="I64" s="1143">
        <v>2766875</v>
      </c>
      <c r="J64" s="1143">
        <f t="shared" si="3"/>
        <v>2766875</v>
      </c>
    </row>
    <row r="65" spans="1:10">
      <c r="A65" s="999">
        <v>60</v>
      </c>
      <c r="B65" s="1062" t="s">
        <v>661</v>
      </c>
      <c r="C65" s="1063" t="s">
        <v>676</v>
      </c>
      <c r="D65" s="1461" t="s">
        <v>662</v>
      </c>
      <c r="E65" s="1462"/>
      <c r="F65" s="1142">
        <v>45295</v>
      </c>
      <c r="G65" s="1142">
        <v>45340</v>
      </c>
      <c r="H65" s="1217">
        <f t="shared" si="2"/>
        <v>240</v>
      </c>
      <c r="I65" s="1143">
        <v>5177084.5199999996</v>
      </c>
      <c r="J65" s="1143">
        <f t="shared" si="3"/>
        <v>5177084.5199999996</v>
      </c>
    </row>
    <row r="66" spans="1:10">
      <c r="A66" s="999">
        <v>61</v>
      </c>
      <c r="B66" s="1062" t="s">
        <v>661</v>
      </c>
      <c r="C66" s="1063" t="s">
        <v>676</v>
      </c>
      <c r="D66" s="1461" t="s">
        <v>663</v>
      </c>
      <c r="E66" s="1462"/>
      <c r="F66" s="1142">
        <v>45302</v>
      </c>
      <c r="G66" s="1142">
        <v>45347</v>
      </c>
      <c r="H66" s="1217">
        <f t="shared" si="2"/>
        <v>233</v>
      </c>
      <c r="I66" s="1143">
        <v>21521671.300000001</v>
      </c>
      <c r="J66" s="1143">
        <f t="shared" si="3"/>
        <v>21521671.300000001</v>
      </c>
    </row>
    <row r="67" spans="1:10">
      <c r="A67" s="999">
        <v>62</v>
      </c>
      <c r="B67" s="1062" t="s">
        <v>661</v>
      </c>
      <c r="C67" s="1063" t="s">
        <v>676</v>
      </c>
      <c r="D67" s="1461" t="s">
        <v>664</v>
      </c>
      <c r="E67" s="1462"/>
      <c r="F67" s="1142">
        <v>45310</v>
      </c>
      <c r="G67" s="1142">
        <v>45355</v>
      </c>
      <c r="H67" s="1217">
        <f t="shared" si="2"/>
        <v>225</v>
      </c>
      <c r="I67" s="1143">
        <v>14518000</v>
      </c>
      <c r="J67" s="1143">
        <f t="shared" si="3"/>
        <v>14518000</v>
      </c>
    </row>
    <row r="68" spans="1:10">
      <c r="A68" s="999">
        <v>63</v>
      </c>
      <c r="B68" s="1062" t="s">
        <v>661</v>
      </c>
      <c r="C68" s="1063" t="s">
        <v>676</v>
      </c>
      <c r="D68" s="1461" t="s">
        <v>665</v>
      </c>
      <c r="E68" s="1462"/>
      <c r="F68" s="1142">
        <v>45310</v>
      </c>
      <c r="G68" s="1142">
        <v>45355</v>
      </c>
      <c r="H68" s="1217">
        <f t="shared" si="2"/>
        <v>225</v>
      </c>
      <c r="I68" s="1143">
        <v>14568171.720000001</v>
      </c>
      <c r="J68" s="1143">
        <f t="shared" si="3"/>
        <v>14568171.720000001</v>
      </c>
    </row>
    <row r="69" spans="1:10">
      <c r="A69" s="999">
        <v>64</v>
      </c>
      <c r="B69" s="1062" t="s">
        <v>661</v>
      </c>
      <c r="C69" s="1063" t="s">
        <v>676</v>
      </c>
      <c r="D69" s="1461" t="s">
        <v>666</v>
      </c>
      <c r="E69" s="1462"/>
      <c r="F69" s="1142">
        <v>45316</v>
      </c>
      <c r="G69" s="1142">
        <v>45361</v>
      </c>
      <c r="H69" s="1217">
        <f t="shared" si="2"/>
        <v>219</v>
      </c>
      <c r="I69" s="1143">
        <v>13241274.800000001</v>
      </c>
      <c r="J69" s="1143">
        <f t="shared" si="3"/>
        <v>13241274.800000001</v>
      </c>
    </row>
    <row r="70" spans="1:10">
      <c r="A70" s="999">
        <v>65</v>
      </c>
      <c r="B70" s="1062" t="s">
        <v>661</v>
      </c>
      <c r="C70" s="1063" t="s">
        <v>676</v>
      </c>
      <c r="D70" s="1461" t="s">
        <v>667</v>
      </c>
      <c r="E70" s="1462"/>
      <c r="F70" s="1142">
        <v>45316</v>
      </c>
      <c r="G70" s="1142">
        <v>45361</v>
      </c>
      <c r="H70" s="1217">
        <f t="shared" si="2"/>
        <v>219</v>
      </c>
      <c r="I70" s="1143">
        <v>8748250</v>
      </c>
      <c r="J70" s="1143">
        <f t="shared" si="3"/>
        <v>8748250</v>
      </c>
    </row>
    <row r="71" spans="1:10">
      <c r="A71" s="999">
        <v>66</v>
      </c>
      <c r="B71" s="1062" t="s">
        <v>661</v>
      </c>
      <c r="C71" s="1063" t="s">
        <v>676</v>
      </c>
      <c r="D71" s="1461" t="s">
        <v>668</v>
      </c>
      <c r="E71" s="1462"/>
      <c r="F71" s="1142">
        <v>45329</v>
      </c>
      <c r="G71" s="1142">
        <v>45374</v>
      </c>
      <c r="H71" s="1217">
        <f t="shared" si="2"/>
        <v>206</v>
      </c>
      <c r="I71" s="1143">
        <v>18506880</v>
      </c>
      <c r="J71" s="1143">
        <f t="shared" si="3"/>
        <v>18506880</v>
      </c>
    </row>
    <row r="72" spans="1:10">
      <c r="A72" s="999">
        <v>67</v>
      </c>
      <c r="B72" s="1062" t="s">
        <v>661</v>
      </c>
      <c r="C72" s="1063" t="s">
        <v>676</v>
      </c>
      <c r="D72" s="1461" t="s">
        <v>669</v>
      </c>
      <c r="E72" s="1462"/>
      <c r="F72" s="1142">
        <v>45331</v>
      </c>
      <c r="G72" s="1142">
        <v>45376</v>
      </c>
      <c r="H72" s="1217">
        <f t="shared" si="2"/>
        <v>204</v>
      </c>
      <c r="I72" s="1143">
        <v>2641800</v>
      </c>
      <c r="J72" s="1143">
        <f t="shared" si="3"/>
        <v>2641800</v>
      </c>
    </row>
    <row r="73" spans="1:10">
      <c r="A73" s="999">
        <v>68</v>
      </c>
      <c r="B73" s="1062" t="s">
        <v>661</v>
      </c>
      <c r="C73" s="1063" t="s">
        <v>676</v>
      </c>
      <c r="D73" s="1461" t="s">
        <v>670</v>
      </c>
      <c r="E73" s="1462"/>
      <c r="F73" s="1142">
        <v>45331</v>
      </c>
      <c r="G73" s="1142">
        <v>45376</v>
      </c>
      <c r="H73" s="1217">
        <f t="shared" si="2"/>
        <v>204</v>
      </c>
      <c r="I73" s="1143">
        <v>14518000</v>
      </c>
      <c r="J73" s="1143">
        <f t="shared" si="3"/>
        <v>14518000</v>
      </c>
    </row>
    <row r="74" spans="1:10">
      <c r="A74" s="999">
        <v>69</v>
      </c>
      <c r="B74" s="1062" t="s">
        <v>661</v>
      </c>
      <c r="C74" s="1063" t="s">
        <v>676</v>
      </c>
      <c r="D74" s="1461" t="s">
        <v>671</v>
      </c>
      <c r="E74" s="1462"/>
      <c r="F74" s="1142">
        <v>45343</v>
      </c>
      <c r="G74" s="1142">
        <v>45388</v>
      </c>
      <c r="H74" s="1217">
        <f t="shared" si="2"/>
        <v>192</v>
      </c>
      <c r="I74" s="1143">
        <v>19662801.82</v>
      </c>
      <c r="J74" s="1143">
        <f t="shared" si="3"/>
        <v>19662801.82</v>
      </c>
    </row>
    <row r="75" spans="1:10">
      <c r="A75" s="999">
        <v>70</v>
      </c>
      <c r="B75" s="1062" t="s">
        <v>661</v>
      </c>
      <c r="C75" s="1063" t="s">
        <v>676</v>
      </c>
      <c r="D75" s="1461" t="s">
        <v>672</v>
      </c>
      <c r="E75" s="1462"/>
      <c r="F75" s="1142">
        <v>45351</v>
      </c>
      <c r="G75" s="1142">
        <v>45396</v>
      </c>
      <c r="H75" s="1217">
        <f t="shared" si="2"/>
        <v>184</v>
      </c>
      <c r="I75" s="1143">
        <v>17484140.579999998</v>
      </c>
      <c r="J75" s="1143">
        <f t="shared" si="3"/>
        <v>17484140.579999998</v>
      </c>
    </row>
    <row r="76" spans="1:10">
      <c r="A76" s="999">
        <v>71</v>
      </c>
      <c r="B76" s="1062" t="s">
        <v>661</v>
      </c>
      <c r="C76" s="1063" t="s">
        <v>676</v>
      </c>
      <c r="D76" s="1461" t="s">
        <v>673</v>
      </c>
      <c r="E76" s="1462"/>
      <c r="F76" s="1142">
        <v>45352</v>
      </c>
      <c r="G76" s="1142">
        <v>45397</v>
      </c>
      <c r="H76" s="1217">
        <f t="shared" si="2"/>
        <v>183</v>
      </c>
      <c r="I76" s="1143">
        <v>19057474.800000001</v>
      </c>
      <c r="J76" s="1143">
        <f t="shared" si="3"/>
        <v>19057474.800000001</v>
      </c>
    </row>
    <row r="77" spans="1:10">
      <c r="A77" s="999">
        <v>72</v>
      </c>
      <c r="B77" s="1062" t="s">
        <v>661</v>
      </c>
      <c r="C77" s="1063" t="s">
        <v>676</v>
      </c>
      <c r="D77" s="1461" t="s">
        <v>674</v>
      </c>
      <c r="E77" s="1462"/>
      <c r="F77" s="1142">
        <v>45352</v>
      </c>
      <c r="G77" s="1142">
        <v>45397</v>
      </c>
      <c r="H77" s="1217">
        <f t="shared" si="2"/>
        <v>183</v>
      </c>
      <c r="I77" s="1143">
        <v>34629</v>
      </c>
      <c r="J77" s="1143">
        <f t="shared" si="3"/>
        <v>34629</v>
      </c>
    </row>
    <row r="78" spans="1:10">
      <c r="A78" s="999">
        <v>73</v>
      </c>
      <c r="B78" s="1062" t="s">
        <v>661</v>
      </c>
      <c r="C78" s="1063" t="s">
        <v>676</v>
      </c>
      <c r="D78" s="1461" t="s">
        <v>675</v>
      </c>
      <c r="E78" s="1462"/>
      <c r="F78" s="1142">
        <v>45384</v>
      </c>
      <c r="G78" s="1142">
        <v>45429</v>
      </c>
      <c r="H78" s="1217">
        <f t="shared" si="2"/>
        <v>151</v>
      </c>
      <c r="I78" s="1143">
        <v>4132621</v>
      </c>
      <c r="J78" s="1143">
        <f t="shared" si="3"/>
        <v>4132621</v>
      </c>
    </row>
    <row r="79" spans="1:10">
      <c r="A79" s="999">
        <v>74</v>
      </c>
      <c r="B79" s="1062" t="s">
        <v>661</v>
      </c>
      <c r="C79" s="1063" t="s">
        <v>676</v>
      </c>
      <c r="D79" s="1461"/>
      <c r="E79" s="1462"/>
      <c r="F79" s="1142">
        <v>45384</v>
      </c>
      <c r="G79" s="1142">
        <v>45429</v>
      </c>
      <c r="H79" s="1217">
        <f t="shared" si="2"/>
        <v>151</v>
      </c>
      <c r="I79" s="1143">
        <v>7944762.6799999997</v>
      </c>
      <c r="J79" s="1143">
        <f t="shared" si="3"/>
        <v>7944762.6799999997</v>
      </c>
    </row>
    <row r="80" spans="1:10">
      <c r="A80" s="999">
        <v>75</v>
      </c>
      <c r="B80" s="1062" t="s">
        <v>678</v>
      </c>
      <c r="C80" s="1063" t="s">
        <v>679</v>
      </c>
      <c r="D80" s="1461" t="s">
        <v>680</v>
      </c>
      <c r="E80" s="1462"/>
      <c r="F80" s="1142">
        <v>45435</v>
      </c>
      <c r="G80" s="1142">
        <v>45443</v>
      </c>
      <c r="H80" s="1217">
        <f t="shared" si="2"/>
        <v>137</v>
      </c>
      <c r="I80" s="1143">
        <v>3237105</v>
      </c>
      <c r="J80" s="1143">
        <f t="shared" si="3"/>
        <v>3237105</v>
      </c>
    </row>
    <row r="81" spans="1:10">
      <c r="A81" s="999">
        <v>76</v>
      </c>
      <c r="B81" s="1062" t="s">
        <v>686</v>
      </c>
      <c r="C81" s="1063" t="s">
        <v>687</v>
      </c>
      <c r="D81" s="1461" t="s">
        <v>690</v>
      </c>
      <c r="E81" s="1462"/>
      <c r="F81" s="1142">
        <v>45265</v>
      </c>
      <c r="G81" s="1142">
        <v>45266</v>
      </c>
      <c r="H81" s="1217">
        <f t="shared" si="2"/>
        <v>314</v>
      </c>
      <c r="I81" s="1143">
        <v>8192639</v>
      </c>
      <c r="J81" s="1143">
        <f t="shared" si="3"/>
        <v>8192639</v>
      </c>
    </row>
    <row r="82" spans="1:10">
      <c r="A82" s="999">
        <v>77</v>
      </c>
      <c r="B82" s="1062" t="s">
        <v>686</v>
      </c>
      <c r="C82" s="1063" t="s">
        <v>687</v>
      </c>
      <c r="D82" s="1461" t="s">
        <v>691</v>
      </c>
      <c r="E82" s="1462"/>
      <c r="F82" s="1142">
        <v>45273</v>
      </c>
      <c r="G82" s="1142">
        <v>45274</v>
      </c>
      <c r="H82" s="1217">
        <f t="shared" si="2"/>
        <v>306</v>
      </c>
      <c r="I82" s="1143">
        <v>8370037.5</v>
      </c>
      <c r="J82" s="1143">
        <f t="shared" si="3"/>
        <v>8370037.5</v>
      </c>
    </row>
    <row r="83" spans="1:10">
      <c r="A83" s="999">
        <v>78</v>
      </c>
      <c r="B83" s="1062" t="s">
        <v>686</v>
      </c>
      <c r="C83" s="1063" t="s">
        <v>687</v>
      </c>
      <c r="D83" s="1461" t="s">
        <v>692</v>
      </c>
      <c r="E83" s="1462"/>
      <c r="F83" s="1142">
        <v>45301</v>
      </c>
      <c r="G83" s="1142">
        <v>45302</v>
      </c>
      <c r="H83" s="1217">
        <f t="shared" si="2"/>
        <v>278</v>
      </c>
      <c r="I83" s="1143">
        <v>7844343</v>
      </c>
      <c r="J83" s="1143">
        <f t="shared" si="3"/>
        <v>7844343</v>
      </c>
    </row>
    <row r="84" spans="1:10">
      <c r="A84" s="999">
        <v>79</v>
      </c>
      <c r="B84" s="1062" t="s">
        <v>686</v>
      </c>
      <c r="C84" s="1063" t="s">
        <v>687</v>
      </c>
      <c r="D84" s="1461" t="s">
        <v>693</v>
      </c>
      <c r="E84" s="1462"/>
      <c r="F84" s="1142">
        <v>45308</v>
      </c>
      <c r="G84" s="1142">
        <v>45309</v>
      </c>
      <c r="H84" s="1217">
        <f t="shared" si="2"/>
        <v>271</v>
      </c>
      <c r="I84" s="1143">
        <v>7330764</v>
      </c>
      <c r="J84" s="1143">
        <f t="shared" si="3"/>
        <v>7330764</v>
      </c>
    </row>
    <row r="85" spans="1:10">
      <c r="A85" s="999">
        <v>80</v>
      </c>
      <c r="B85" s="1062" t="s">
        <v>697</v>
      </c>
      <c r="C85" s="1063" t="s">
        <v>698</v>
      </c>
      <c r="D85" s="1461" t="s">
        <v>699</v>
      </c>
      <c r="E85" s="1462"/>
      <c r="F85" s="1142">
        <v>45195</v>
      </c>
      <c r="G85" s="1142">
        <v>45225</v>
      </c>
      <c r="H85" s="1217">
        <f t="shared" si="2"/>
        <v>355</v>
      </c>
      <c r="I85" s="1143">
        <v>5085599.3499999996</v>
      </c>
      <c r="J85" s="1143">
        <f t="shared" si="3"/>
        <v>5085599.3499999996</v>
      </c>
    </row>
    <row r="86" spans="1:10">
      <c r="A86" s="999">
        <v>81</v>
      </c>
      <c r="B86" s="1062" t="s">
        <v>697</v>
      </c>
      <c r="C86" s="1063" t="s">
        <v>698</v>
      </c>
      <c r="D86" s="1461" t="s">
        <v>700</v>
      </c>
      <c r="E86" s="1462"/>
      <c r="F86" s="1142">
        <v>45202</v>
      </c>
      <c r="G86" s="1142">
        <v>45203</v>
      </c>
      <c r="H86" s="1217">
        <f t="shared" si="2"/>
        <v>377</v>
      </c>
      <c r="I86" s="1143">
        <v>5782646.4299999997</v>
      </c>
      <c r="J86" s="1143">
        <f t="shared" si="3"/>
        <v>5782646.4299999997</v>
      </c>
    </row>
    <row r="87" spans="1:10">
      <c r="A87" s="999">
        <v>82</v>
      </c>
      <c r="B87" s="1062" t="s">
        <v>697</v>
      </c>
      <c r="C87" s="1063" t="s">
        <v>698</v>
      </c>
      <c r="D87" s="1461" t="s">
        <v>701</v>
      </c>
      <c r="E87" s="1462"/>
      <c r="F87" s="1142">
        <v>45209</v>
      </c>
      <c r="G87" s="1142">
        <v>45209</v>
      </c>
      <c r="H87" s="1217">
        <f t="shared" si="2"/>
        <v>371</v>
      </c>
      <c r="I87" s="1143">
        <v>4573807.47</v>
      </c>
      <c r="J87" s="1143">
        <f t="shared" si="3"/>
        <v>4573807.47</v>
      </c>
    </row>
    <row r="88" spans="1:10">
      <c r="A88" s="999">
        <v>83</v>
      </c>
      <c r="B88" s="1062" t="s">
        <v>697</v>
      </c>
      <c r="C88" s="1063" t="s">
        <v>698</v>
      </c>
      <c r="D88" s="1461" t="s">
        <v>702</v>
      </c>
      <c r="E88" s="1462"/>
      <c r="F88" s="1142">
        <v>45216</v>
      </c>
      <c r="G88" s="1142">
        <v>45224</v>
      </c>
      <c r="H88" s="1217">
        <f t="shared" si="2"/>
        <v>356</v>
      </c>
      <c r="I88" s="1143">
        <v>5602613.1500000004</v>
      </c>
      <c r="J88" s="1143">
        <f t="shared" si="3"/>
        <v>5602613.1500000004</v>
      </c>
    </row>
    <row r="89" spans="1:10">
      <c r="A89" s="999">
        <v>84</v>
      </c>
      <c r="B89" s="1062" t="s">
        <v>697</v>
      </c>
      <c r="C89" s="1063" t="s">
        <v>698</v>
      </c>
      <c r="D89" s="1461" t="s">
        <v>703</v>
      </c>
      <c r="E89" s="1462"/>
      <c r="F89" s="1142">
        <v>45223</v>
      </c>
      <c r="G89" s="1142">
        <v>45253</v>
      </c>
      <c r="H89" s="1217">
        <f t="shared" si="2"/>
        <v>327</v>
      </c>
      <c r="I89" s="1143">
        <v>2391480</v>
      </c>
      <c r="J89" s="1143">
        <f t="shared" si="3"/>
        <v>2391480</v>
      </c>
    </row>
    <row r="90" spans="1:10">
      <c r="A90" s="999">
        <v>85</v>
      </c>
      <c r="B90" s="1062" t="s">
        <v>706</v>
      </c>
      <c r="C90" s="1063" t="s">
        <v>707</v>
      </c>
      <c r="D90" s="1461" t="s">
        <v>708</v>
      </c>
      <c r="E90" s="1462"/>
      <c r="F90" s="1142">
        <v>45401</v>
      </c>
      <c r="G90" s="1142">
        <v>45401</v>
      </c>
      <c r="H90" s="1217">
        <f t="shared" si="2"/>
        <v>179</v>
      </c>
      <c r="I90" s="1143">
        <v>1261600</v>
      </c>
      <c r="J90" s="1143">
        <f t="shared" si="3"/>
        <v>1261600</v>
      </c>
    </row>
    <row r="91" spans="1:10">
      <c r="A91" s="999">
        <v>86</v>
      </c>
      <c r="B91" s="1062" t="s">
        <v>706</v>
      </c>
      <c r="C91" s="1063" t="s">
        <v>707</v>
      </c>
      <c r="D91" s="1461" t="s">
        <v>709</v>
      </c>
      <c r="E91" s="1462"/>
      <c r="F91" s="1142">
        <v>45402</v>
      </c>
      <c r="G91" s="1142">
        <v>45402</v>
      </c>
      <c r="H91" s="1217">
        <f t="shared" ref="H91:H154" si="4">+$J$6-G91</f>
        <v>178</v>
      </c>
      <c r="I91" s="1143">
        <v>165000</v>
      </c>
      <c r="J91" s="1143">
        <f t="shared" ref="J91:J154" si="5">+I91</f>
        <v>165000</v>
      </c>
    </row>
    <row r="92" spans="1:10">
      <c r="A92" s="999">
        <v>87</v>
      </c>
      <c r="B92" s="1062" t="s">
        <v>706</v>
      </c>
      <c r="C92" s="1063" t="s">
        <v>707</v>
      </c>
      <c r="D92" s="1461" t="s">
        <v>710</v>
      </c>
      <c r="E92" s="1462"/>
      <c r="F92" s="1142">
        <v>45404</v>
      </c>
      <c r="G92" s="1142">
        <v>45404</v>
      </c>
      <c r="H92" s="1217">
        <f t="shared" si="4"/>
        <v>176</v>
      </c>
      <c r="I92" s="1143">
        <v>165000</v>
      </c>
      <c r="J92" s="1143">
        <f t="shared" si="5"/>
        <v>165000</v>
      </c>
    </row>
    <row r="93" spans="1:10">
      <c r="A93" s="999">
        <v>88</v>
      </c>
      <c r="B93" s="1062" t="s">
        <v>706</v>
      </c>
      <c r="C93" s="1063" t="s">
        <v>707</v>
      </c>
      <c r="D93" s="1461" t="s">
        <v>711</v>
      </c>
      <c r="E93" s="1462"/>
      <c r="F93" s="1142">
        <v>45418</v>
      </c>
      <c r="G93" s="1142">
        <v>45418</v>
      </c>
      <c r="H93" s="1217">
        <f t="shared" si="4"/>
        <v>162</v>
      </c>
      <c r="I93" s="1143">
        <v>330000</v>
      </c>
      <c r="J93" s="1143">
        <f t="shared" si="5"/>
        <v>330000</v>
      </c>
    </row>
    <row r="94" spans="1:10">
      <c r="A94" s="999">
        <v>89</v>
      </c>
      <c r="B94" s="1062" t="s">
        <v>706</v>
      </c>
      <c r="C94" s="1063" t="s">
        <v>707</v>
      </c>
      <c r="D94" s="1461" t="s">
        <v>712</v>
      </c>
      <c r="E94" s="1462"/>
      <c r="F94" s="1142">
        <v>45419</v>
      </c>
      <c r="G94" s="1142">
        <v>45419</v>
      </c>
      <c r="H94" s="1217">
        <f t="shared" si="4"/>
        <v>161</v>
      </c>
      <c r="I94" s="1143">
        <v>330000</v>
      </c>
      <c r="J94" s="1143">
        <f t="shared" si="5"/>
        <v>330000</v>
      </c>
    </row>
    <row r="95" spans="1:10">
      <c r="A95" s="999">
        <v>90</v>
      </c>
      <c r="B95" s="1062" t="s">
        <v>706</v>
      </c>
      <c r="C95" s="1063" t="s">
        <v>707</v>
      </c>
      <c r="D95" s="1461" t="s">
        <v>713</v>
      </c>
      <c r="E95" s="1462"/>
      <c r="F95" s="1142">
        <v>45422</v>
      </c>
      <c r="G95" s="1142">
        <v>45422</v>
      </c>
      <c r="H95" s="1217">
        <f t="shared" si="4"/>
        <v>158</v>
      </c>
      <c r="I95" s="1143">
        <v>1592814.04</v>
      </c>
      <c r="J95" s="1143">
        <f t="shared" si="5"/>
        <v>1592814.04</v>
      </c>
    </row>
    <row r="96" spans="1:10">
      <c r="A96" s="999">
        <v>91</v>
      </c>
      <c r="B96" s="1062" t="s">
        <v>706</v>
      </c>
      <c r="C96" s="1063" t="s">
        <v>707</v>
      </c>
      <c r="D96" s="1461" t="s">
        <v>714</v>
      </c>
      <c r="E96" s="1462"/>
      <c r="F96" s="1142">
        <v>45429</v>
      </c>
      <c r="G96" s="1142">
        <v>45429</v>
      </c>
      <c r="H96" s="1217">
        <f t="shared" si="4"/>
        <v>151</v>
      </c>
      <c r="I96" s="1143">
        <v>2341814.04</v>
      </c>
      <c r="J96" s="1143">
        <f t="shared" si="5"/>
        <v>2341814.04</v>
      </c>
    </row>
    <row r="97" spans="1:10">
      <c r="A97" s="999">
        <v>92</v>
      </c>
      <c r="B97" s="1062" t="s">
        <v>706</v>
      </c>
      <c r="C97" s="1063" t="s">
        <v>707</v>
      </c>
      <c r="D97" s="1461" t="s">
        <v>1681</v>
      </c>
      <c r="E97" s="1462"/>
      <c r="F97" s="1142">
        <v>45484</v>
      </c>
      <c r="G97" s="1142">
        <v>45484</v>
      </c>
      <c r="H97" s="1217">
        <f t="shared" si="4"/>
        <v>96</v>
      </c>
      <c r="I97" s="1143">
        <v>1877337</v>
      </c>
      <c r="J97" s="1143">
        <f t="shared" si="5"/>
        <v>1877337</v>
      </c>
    </row>
    <row r="98" spans="1:10">
      <c r="A98" s="999">
        <v>93</v>
      </c>
      <c r="B98" s="1062" t="s">
        <v>716</v>
      </c>
      <c r="C98" s="1063" t="s">
        <v>720</v>
      </c>
      <c r="D98" s="1461" t="s">
        <v>717</v>
      </c>
      <c r="E98" s="1462"/>
      <c r="F98" s="1142">
        <v>45264</v>
      </c>
      <c r="G98" s="1142">
        <v>45272</v>
      </c>
      <c r="H98" s="1217">
        <f t="shared" si="4"/>
        <v>308</v>
      </c>
      <c r="I98" s="1143">
        <v>7748908.4100000001</v>
      </c>
      <c r="J98" s="1143">
        <f t="shared" si="5"/>
        <v>7748908.4100000001</v>
      </c>
    </row>
    <row r="99" spans="1:10">
      <c r="A99" s="999">
        <v>94</v>
      </c>
      <c r="B99" s="1062" t="s">
        <v>716</v>
      </c>
      <c r="C99" s="1063" t="s">
        <v>720</v>
      </c>
      <c r="D99" s="1461" t="s">
        <v>718</v>
      </c>
      <c r="E99" s="1462"/>
      <c r="F99" s="1142">
        <v>45278</v>
      </c>
      <c r="G99" s="1142">
        <v>45286</v>
      </c>
      <c r="H99" s="1217">
        <f t="shared" si="4"/>
        <v>294</v>
      </c>
      <c r="I99" s="1143">
        <v>5566300</v>
      </c>
      <c r="J99" s="1143">
        <f t="shared" si="5"/>
        <v>5566300</v>
      </c>
    </row>
    <row r="100" spans="1:10">
      <c r="A100" s="999">
        <v>95</v>
      </c>
      <c r="B100" s="1062" t="s">
        <v>716</v>
      </c>
      <c r="C100" s="1063" t="s">
        <v>720</v>
      </c>
      <c r="D100" s="1461" t="s">
        <v>719</v>
      </c>
      <c r="E100" s="1462"/>
      <c r="F100" s="1142">
        <v>45287</v>
      </c>
      <c r="G100" s="1142">
        <v>45295</v>
      </c>
      <c r="H100" s="1217">
        <f t="shared" si="4"/>
        <v>285</v>
      </c>
      <c r="I100" s="1143">
        <v>1080544</v>
      </c>
      <c r="J100" s="1143">
        <f t="shared" si="5"/>
        <v>1080544</v>
      </c>
    </row>
    <row r="101" spans="1:10">
      <c r="A101" s="999">
        <v>96</v>
      </c>
      <c r="B101" s="1062" t="s">
        <v>728</v>
      </c>
      <c r="C101" s="1063" t="s">
        <v>729</v>
      </c>
      <c r="D101" s="1461" t="s">
        <v>730</v>
      </c>
      <c r="E101" s="1462"/>
      <c r="F101" s="1142">
        <v>45399</v>
      </c>
      <c r="G101" s="1142">
        <v>45414</v>
      </c>
      <c r="H101" s="1217">
        <f t="shared" si="4"/>
        <v>166</v>
      </c>
      <c r="I101" s="1143">
        <v>5988729.3200000003</v>
      </c>
      <c r="J101" s="1143">
        <f t="shared" si="5"/>
        <v>5988729.3200000003</v>
      </c>
    </row>
    <row r="102" spans="1:10">
      <c r="A102" s="999">
        <v>97</v>
      </c>
      <c r="B102" s="1062" t="s">
        <v>728</v>
      </c>
      <c r="C102" s="1063" t="s">
        <v>729</v>
      </c>
      <c r="D102" s="1461" t="s">
        <v>731</v>
      </c>
      <c r="E102" s="1462"/>
      <c r="F102" s="1142">
        <v>45401</v>
      </c>
      <c r="G102" s="1142">
        <v>45416</v>
      </c>
      <c r="H102" s="1217">
        <f t="shared" si="4"/>
        <v>164</v>
      </c>
      <c r="I102" s="1143">
        <v>3931503.91</v>
      </c>
      <c r="J102" s="1143">
        <f t="shared" si="5"/>
        <v>3931503.91</v>
      </c>
    </row>
    <row r="103" spans="1:10">
      <c r="A103" s="999">
        <v>98</v>
      </c>
      <c r="B103" s="1062" t="s">
        <v>728</v>
      </c>
      <c r="C103" s="1063" t="s">
        <v>729</v>
      </c>
      <c r="D103" s="1461" t="s">
        <v>732</v>
      </c>
      <c r="E103" s="1462"/>
      <c r="F103" s="1142">
        <v>45409</v>
      </c>
      <c r="G103" s="1142">
        <v>45424</v>
      </c>
      <c r="H103" s="1217">
        <f t="shared" si="4"/>
        <v>156</v>
      </c>
      <c r="I103" s="1143">
        <v>1999229.3</v>
      </c>
      <c r="J103" s="1143">
        <f t="shared" si="5"/>
        <v>1999229.3</v>
      </c>
    </row>
    <row r="104" spans="1:10">
      <c r="A104" s="999">
        <v>99</v>
      </c>
      <c r="B104" s="1062" t="s">
        <v>728</v>
      </c>
      <c r="C104" s="1063" t="s">
        <v>729</v>
      </c>
      <c r="D104" s="1461" t="s">
        <v>733</v>
      </c>
      <c r="E104" s="1462"/>
      <c r="F104" s="1142">
        <v>45421</v>
      </c>
      <c r="G104" s="1142">
        <v>45436</v>
      </c>
      <c r="H104" s="1217">
        <f t="shared" si="4"/>
        <v>144</v>
      </c>
      <c r="I104" s="1143">
        <v>2169577.2400000002</v>
      </c>
      <c r="J104" s="1143">
        <f t="shared" si="5"/>
        <v>2169577.2400000002</v>
      </c>
    </row>
    <row r="105" spans="1:10">
      <c r="A105" s="999">
        <v>100</v>
      </c>
      <c r="B105" s="1062" t="s">
        <v>728</v>
      </c>
      <c r="C105" s="1063" t="s">
        <v>729</v>
      </c>
      <c r="D105" s="1461" t="s">
        <v>734</v>
      </c>
      <c r="E105" s="1462"/>
      <c r="F105" s="1142">
        <v>45422</v>
      </c>
      <c r="G105" s="1142">
        <v>45437</v>
      </c>
      <c r="H105" s="1217">
        <f t="shared" si="4"/>
        <v>143</v>
      </c>
      <c r="I105" s="1143">
        <v>1006531.99</v>
      </c>
      <c r="J105" s="1143">
        <f t="shared" si="5"/>
        <v>1006531.99</v>
      </c>
    </row>
    <row r="106" spans="1:10">
      <c r="A106" s="999">
        <v>101</v>
      </c>
      <c r="B106" s="1062" t="s">
        <v>728</v>
      </c>
      <c r="C106" s="1063" t="s">
        <v>729</v>
      </c>
      <c r="D106" s="1461" t="s">
        <v>735</v>
      </c>
      <c r="E106" s="1462"/>
      <c r="F106" s="1142">
        <v>45427</v>
      </c>
      <c r="G106" s="1142">
        <v>45442</v>
      </c>
      <c r="H106" s="1217">
        <f t="shared" si="4"/>
        <v>138</v>
      </c>
      <c r="I106" s="1143">
        <v>1344334.96</v>
      </c>
      <c r="J106" s="1143">
        <f t="shared" si="5"/>
        <v>1344334.96</v>
      </c>
    </row>
    <row r="107" spans="1:10">
      <c r="A107" s="999">
        <v>102</v>
      </c>
      <c r="B107" s="1062" t="s">
        <v>728</v>
      </c>
      <c r="C107" s="1063" t="s">
        <v>729</v>
      </c>
      <c r="D107" s="1461" t="s">
        <v>736</v>
      </c>
      <c r="E107" s="1462"/>
      <c r="F107" s="1142">
        <v>45429</v>
      </c>
      <c r="G107" s="1142">
        <v>45444</v>
      </c>
      <c r="H107" s="1217">
        <f t="shared" si="4"/>
        <v>136</v>
      </c>
      <c r="I107" s="1143">
        <v>2819797.78</v>
      </c>
      <c r="J107" s="1143">
        <f t="shared" si="5"/>
        <v>2819797.78</v>
      </c>
    </row>
    <row r="108" spans="1:10">
      <c r="A108" s="999">
        <v>103</v>
      </c>
      <c r="B108" s="1062" t="s">
        <v>728</v>
      </c>
      <c r="C108" s="1063" t="s">
        <v>729</v>
      </c>
      <c r="D108" s="1461" t="s">
        <v>737</v>
      </c>
      <c r="E108" s="1462"/>
      <c r="F108" s="1142">
        <v>45431</v>
      </c>
      <c r="G108" s="1142">
        <v>45446</v>
      </c>
      <c r="H108" s="1217">
        <f t="shared" si="4"/>
        <v>134</v>
      </c>
      <c r="I108" s="1143">
        <v>76951.05</v>
      </c>
      <c r="J108" s="1143">
        <f t="shared" si="5"/>
        <v>76951.05</v>
      </c>
    </row>
    <row r="109" spans="1:10">
      <c r="A109" s="999">
        <v>104</v>
      </c>
      <c r="B109" s="1062" t="s">
        <v>728</v>
      </c>
      <c r="C109" s="1063" t="s">
        <v>729</v>
      </c>
      <c r="D109" s="1461" t="s">
        <v>738</v>
      </c>
      <c r="E109" s="1462"/>
      <c r="F109" s="1142">
        <v>45436</v>
      </c>
      <c r="G109" s="1142">
        <v>45451</v>
      </c>
      <c r="H109" s="1217">
        <f t="shared" si="4"/>
        <v>129</v>
      </c>
      <c r="I109" s="1143">
        <v>4073749.42</v>
      </c>
      <c r="J109" s="1143">
        <f t="shared" si="5"/>
        <v>4073749.42</v>
      </c>
    </row>
    <row r="110" spans="1:10">
      <c r="A110" s="999">
        <v>105</v>
      </c>
      <c r="B110" s="1062" t="s">
        <v>728</v>
      </c>
      <c r="C110" s="1063" t="s">
        <v>729</v>
      </c>
      <c r="D110" s="1461" t="s">
        <v>739</v>
      </c>
      <c r="E110" s="1462"/>
      <c r="F110" s="1142">
        <v>45444</v>
      </c>
      <c r="G110" s="1142">
        <v>45459</v>
      </c>
      <c r="H110" s="1217">
        <f t="shared" si="4"/>
        <v>121</v>
      </c>
      <c r="I110" s="1143">
        <v>793527.5</v>
      </c>
      <c r="J110" s="1143">
        <f t="shared" si="5"/>
        <v>793527.5</v>
      </c>
    </row>
    <row r="111" spans="1:10">
      <c r="A111" s="999">
        <v>106</v>
      </c>
      <c r="B111" s="1062" t="s">
        <v>728</v>
      </c>
      <c r="C111" s="1063" t="s">
        <v>729</v>
      </c>
      <c r="D111" s="1461" t="s">
        <v>740</v>
      </c>
      <c r="E111" s="1462"/>
      <c r="F111" s="1142">
        <v>45450</v>
      </c>
      <c r="G111" s="1142">
        <v>45465</v>
      </c>
      <c r="H111" s="1217">
        <f t="shared" si="4"/>
        <v>115</v>
      </c>
      <c r="I111" s="1143">
        <v>2298959.4500000002</v>
      </c>
      <c r="J111" s="1143">
        <f t="shared" si="5"/>
        <v>2298959.4500000002</v>
      </c>
    </row>
    <row r="112" spans="1:10">
      <c r="A112" s="999">
        <v>107</v>
      </c>
      <c r="B112" s="1062" t="s">
        <v>728</v>
      </c>
      <c r="C112" s="1063" t="s">
        <v>729</v>
      </c>
      <c r="D112" s="1461" t="s">
        <v>741</v>
      </c>
      <c r="E112" s="1462"/>
      <c r="F112" s="1142">
        <v>45454</v>
      </c>
      <c r="G112" s="1142">
        <v>45469</v>
      </c>
      <c r="H112" s="1217">
        <f t="shared" si="4"/>
        <v>111</v>
      </c>
      <c r="I112" s="1143">
        <v>6250944.3700000001</v>
      </c>
      <c r="J112" s="1143">
        <f t="shared" si="5"/>
        <v>6250944.3700000001</v>
      </c>
    </row>
    <row r="113" spans="1:10">
      <c r="A113" s="999">
        <v>108</v>
      </c>
      <c r="B113" s="1062" t="s">
        <v>728</v>
      </c>
      <c r="C113" s="1063" t="s">
        <v>729</v>
      </c>
      <c r="D113" s="1461" t="s">
        <v>742</v>
      </c>
      <c r="E113" s="1462"/>
      <c r="F113" s="1142">
        <v>45457</v>
      </c>
      <c r="G113" s="1142">
        <v>45472</v>
      </c>
      <c r="H113" s="1217">
        <f t="shared" si="4"/>
        <v>108</v>
      </c>
      <c r="I113" s="1143">
        <v>1418135.07</v>
      </c>
      <c r="J113" s="1143">
        <f t="shared" si="5"/>
        <v>1418135.07</v>
      </c>
    </row>
    <row r="114" spans="1:10">
      <c r="A114" s="999">
        <v>109</v>
      </c>
      <c r="B114" s="1062" t="s">
        <v>728</v>
      </c>
      <c r="C114" s="1063" t="s">
        <v>729</v>
      </c>
      <c r="D114" s="1461" t="s">
        <v>743</v>
      </c>
      <c r="E114" s="1462"/>
      <c r="F114" s="1142">
        <v>45460</v>
      </c>
      <c r="G114" s="1142">
        <v>45475</v>
      </c>
      <c r="H114" s="1217">
        <f t="shared" si="4"/>
        <v>105</v>
      </c>
      <c r="I114" s="1143">
        <v>139158.9</v>
      </c>
      <c r="J114" s="1143">
        <f t="shared" si="5"/>
        <v>139158.9</v>
      </c>
    </row>
    <row r="115" spans="1:10">
      <c r="A115" s="999">
        <v>110</v>
      </c>
      <c r="B115" s="1062" t="s">
        <v>728</v>
      </c>
      <c r="C115" s="1063" t="s">
        <v>729</v>
      </c>
      <c r="D115" s="1461" t="s">
        <v>744</v>
      </c>
      <c r="E115" s="1462"/>
      <c r="F115" s="1142">
        <v>45465</v>
      </c>
      <c r="G115" s="1142">
        <v>45480</v>
      </c>
      <c r="H115" s="1217">
        <f t="shared" si="4"/>
        <v>100</v>
      </c>
      <c r="I115" s="1143">
        <v>1752083.29</v>
      </c>
      <c r="J115" s="1143">
        <f t="shared" si="5"/>
        <v>1752083.29</v>
      </c>
    </row>
    <row r="116" spans="1:10">
      <c r="A116" s="999">
        <v>111</v>
      </c>
      <c r="B116" s="1062" t="s">
        <v>728</v>
      </c>
      <c r="C116" s="1063" t="s">
        <v>729</v>
      </c>
      <c r="D116" s="1461" t="s">
        <v>745</v>
      </c>
      <c r="E116" s="1462"/>
      <c r="F116" s="1142">
        <v>45474</v>
      </c>
      <c r="G116" s="1142">
        <v>45489</v>
      </c>
      <c r="H116" s="1217">
        <f t="shared" si="4"/>
        <v>91</v>
      </c>
      <c r="I116" s="1143">
        <v>856327.56</v>
      </c>
      <c r="J116" s="1143">
        <f t="shared" si="5"/>
        <v>856327.56</v>
      </c>
    </row>
    <row r="117" spans="1:10">
      <c r="A117" s="999">
        <v>112</v>
      </c>
      <c r="B117" s="1062" t="s">
        <v>728</v>
      </c>
      <c r="C117" s="1063" t="s">
        <v>729</v>
      </c>
      <c r="D117" s="1461" t="s">
        <v>746</v>
      </c>
      <c r="E117" s="1462"/>
      <c r="F117" s="1142">
        <v>45477</v>
      </c>
      <c r="G117" s="1142">
        <v>45492</v>
      </c>
      <c r="H117" s="1217">
        <f t="shared" si="4"/>
        <v>88</v>
      </c>
      <c r="I117" s="1143">
        <v>2778773.16</v>
      </c>
      <c r="J117" s="1143">
        <f t="shared" si="5"/>
        <v>2778773.16</v>
      </c>
    </row>
    <row r="118" spans="1:10">
      <c r="A118" s="999">
        <v>113</v>
      </c>
      <c r="B118" s="1062" t="s">
        <v>728</v>
      </c>
      <c r="C118" s="1063" t="s">
        <v>729</v>
      </c>
      <c r="D118" s="1461" t="s">
        <v>1732</v>
      </c>
      <c r="E118" s="1462"/>
      <c r="F118" s="1142">
        <v>45483</v>
      </c>
      <c r="G118" s="1142">
        <v>45498</v>
      </c>
      <c r="H118" s="1217">
        <f t="shared" si="4"/>
        <v>82</v>
      </c>
      <c r="I118" s="1143">
        <v>810152</v>
      </c>
      <c r="J118" s="1143">
        <f t="shared" si="5"/>
        <v>810152</v>
      </c>
    </row>
    <row r="119" spans="1:10">
      <c r="A119" s="999">
        <v>114</v>
      </c>
      <c r="B119" s="1062" t="s">
        <v>748</v>
      </c>
      <c r="C119" s="1063" t="s">
        <v>749</v>
      </c>
      <c r="D119" s="1461" t="s">
        <v>750</v>
      </c>
      <c r="E119" s="1462"/>
      <c r="F119" s="1142">
        <v>45272</v>
      </c>
      <c r="G119" s="1142">
        <v>45287</v>
      </c>
      <c r="H119" s="1217">
        <f t="shared" si="4"/>
        <v>293</v>
      </c>
      <c r="I119" s="1143">
        <v>589252.80000000005</v>
      </c>
      <c r="J119" s="1143">
        <f t="shared" si="5"/>
        <v>589252.80000000005</v>
      </c>
    </row>
    <row r="120" spans="1:10">
      <c r="A120" s="999">
        <v>115</v>
      </c>
      <c r="B120" s="1062" t="s">
        <v>748</v>
      </c>
      <c r="C120" s="1063" t="s">
        <v>749</v>
      </c>
      <c r="D120" s="1461" t="s">
        <v>751</v>
      </c>
      <c r="E120" s="1462"/>
      <c r="F120" s="1142">
        <v>45278</v>
      </c>
      <c r="G120" s="1142">
        <v>45293</v>
      </c>
      <c r="H120" s="1217">
        <f t="shared" si="4"/>
        <v>287</v>
      </c>
      <c r="I120" s="1143">
        <v>872019.85</v>
      </c>
      <c r="J120" s="1143">
        <f t="shared" si="5"/>
        <v>872019.85</v>
      </c>
    </row>
    <row r="121" spans="1:10">
      <c r="A121" s="999">
        <v>116</v>
      </c>
      <c r="B121" s="1062" t="s">
        <v>748</v>
      </c>
      <c r="C121" s="1063" t="s">
        <v>749</v>
      </c>
      <c r="D121" s="1461" t="s">
        <v>752</v>
      </c>
      <c r="E121" s="1462"/>
      <c r="F121" s="1142">
        <v>45303</v>
      </c>
      <c r="G121" s="1142">
        <v>45318</v>
      </c>
      <c r="H121" s="1217">
        <f t="shared" si="4"/>
        <v>262</v>
      </c>
      <c r="I121" s="1143">
        <v>1763605.74</v>
      </c>
      <c r="J121" s="1143">
        <f t="shared" si="5"/>
        <v>1763605.74</v>
      </c>
    </row>
    <row r="122" spans="1:10">
      <c r="A122" s="999">
        <v>117</v>
      </c>
      <c r="B122" s="1062" t="s">
        <v>748</v>
      </c>
      <c r="C122" s="1063" t="s">
        <v>749</v>
      </c>
      <c r="D122" s="1461" t="s">
        <v>753</v>
      </c>
      <c r="E122" s="1462"/>
      <c r="F122" s="1142">
        <v>45307</v>
      </c>
      <c r="G122" s="1142">
        <v>45322</v>
      </c>
      <c r="H122" s="1217">
        <f t="shared" si="4"/>
        <v>258</v>
      </c>
      <c r="I122" s="1143">
        <v>452558.75</v>
      </c>
      <c r="J122" s="1143">
        <f t="shared" si="5"/>
        <v>452558.75</v>
      </c>
    </row>
    <row r="123" spans="1:10">
      <c r="A123" s="999">
        <v>118</v>
      </c>
      <c r="B123" s="1062" t="s">
        <v>755</v>
      </c>
      <c r="C123" s="1063" t="s">
        <v>756</v>
      </c>
      <c r="D123" s="1461" t="s">
        <v>757</v>
      </c>
      <c r="E123" s="1462"/>
      <c r="F123" s="1142">
        <v>45355</v>
      </c>
      <c r="G123" s="1142">
        <v>45355</v>
      </c>
      <c r="H123" s="1217">
        <f t="shared" si="4"/>
        <v>225</v>
      </c>
      <c r="I123" s="1143">
        <v>780000</v>
      </c>
      <c r="J123" s="1143">
        <f t="shared" si="5"/>
        <v>780000</v>
      </c>
    </row>
    <row r="124" spans="1:10">
      <c r="A124" s="999">
        <v>119</v>
      </c>
      <c r="B124" s="1062" t="s">
        <v>755</v>
      </c>
      <c r="C124" s="1063" t="s">
        <v>756</v>
      </c>
      <c r="D124" s="1461" t="s">
        <v>758</v>
      </c>
      <c r="E124" s="1462"/>
      <c r="F124" s="1142">
        <v>45363</v>
      </c>
      <c r="G124" s="1142">
        <v>45363</v>
      </c>
      <c r="H124" s="1217">
        <f t="shared" si="4"/>
        <v>217</v>
      </c>
      <c r="I124" s="1143">
        <v>720000</v>
      </c>
      <c r="J124" s="1143">
        <f t="shared" si="5"/>
        <v>720000</v>
      </c>
    </row>
    <row r="125" spans="1:10">
      <c r="A125" s="999">
        <v>120</v>
      </c>
      <c r="B125" s="1062" t="s">
        <v>755</v>
      </c>
      <c r="C125" s="1063" t="s">
        <v>756</v>
      </c>
      <c r="D125" s="1461" t="s">
        <v>759</v>
      </c>
      <c r="E125" s="1462"/>
      <c r="F125" s="1142">
        <v>45373</v>
      </c>
      <c r="G125" s="1142">
        <v>45373</v>
      </c>
      <c r="H125" s="1217">
        <f t="shared" si="4"/>
        <v>207</v>
      </c>
      <c r="I125" s="1143">
        <v>960000</v>
      </c>
      <c r="J125" s="1143">
        <f t="shared" si="5"/>
        <v>960000</v>
      </c>
    </row>
    <row r="126" spans="1:10">
      <c r="A126" s="999">
        <v>121</v>
      </c>
      <c r="B126" s="1062" t="s">
        <v>755</v>
      </c>
      <c r="C126" s="1063" t="s">
        <v>756</v>
      </c>
      <c r="D126" s="1461" t="s">
        <v>760</v>
      </c>
      <c r="E126" s="1462"/>
      <c r="F126" s="1142">
        <v>45408</v>
      </c>
      <c r="G126" s="1142">
        <v>45408</v>
      </c>
      <c r="H126" s="1217">
        <f t="shared" si="4"/>
        <v>172</v>
      </c>
      <c r="I126" s="1143">
        <v>720000</v>
      </c>
      <c r="J126" s="1143">
        <f t="shared" si="5"/>
        <v>720000</v>
      </c>
    </row>
    <row r="127" spans="1:10">
      <c r="A127" s="999">
        <v>122</v>
      </c>
      <c r="B127" s="1062" t="s">
        <v>755</v>
      </c>
      <c r="C127" s="1063" t="s">
        <v>756</v>
      </c>
      <c r="D127" s="1461" t="s">
        <v>761</v>
      </c>
      <c r="E127" s="1462"/>
      <c r="F127" s="1142">
        <v>45408</v>
      </c>
      <c r="G127" s="1142">
        <v>45408</v>
      </c>
      <c r="H127" s="1217">
        <f t="shared" si="4"/>
        <v>172</v>
      </c>
      <c r="I127" s="1143">
        <v>600000</v>
      </c>
      <c r="J127" s="1143">
        <f t="shared" si="5"/>
        <v>600000</v>
      </c>
    </row>
    <row r="128" spans="1:10">
      <c r="A128" s="999">
        <v>123</v>
      </c>
      <c r="B128" s="1062" t="s">
        <v>755</v>
      </c>
      <c r="C128" s="1063" t="s">
        <v>756</v>
      </c>
      <c r="D128" s="1461" t="s">
        <v>762</v>
      </c>
      <c r="E128" s="1462"/>
      <c r="F128" s="1142">
        <v>45421</v>
      </c>
      <c r="G128" s="1142">
        <v>45421</v>
      </c>
      <c r="H128" s="1217">
        <f t="shared" si="4"/>
        <v>159</v>
      </c>
      <c r="I128" s="1143">
        <v>960000</v>
      </c>
      <c r="J128" s="1143">
        <f t="shared" si="5"/>
        <v>960000</v>
      </c>
    </row>
    <row r="129" spans="1:10">
      <c r="A129" s="999">
        <v>124</v>
      </c>
      <c r="B129" s="1062" t="s">
        <v>755</v>
      </c>
      <c r="C129" s="1063" t="s">
        <v>756</v>
      </c>
      <c r="D129" s="1461" t="s">
        <v>763</v>
      </c>
      <c r="E129" s="1462"/>
      <c r="F129" s="1142">
        <v>45450</v>
      </c>
      <c r="G129" s="1142">
        <v>45450</v>
      </c>
      <c r="H129" s="1217">
        <f t="shared" si="4"/>
        <v>130</v>
      </c>
      <c r="I129" s="1143">
        <v>960000</v>
      </c>
      <c r="J129" s="1143">
        <f t="shared" si="5"/>
        <v>960000</v>
      </c>
    </row>
    <row r="130" spans="1:10">
      <c r="A130" s="999">
        <v>125</v>
      </c>
      <c r="B130" s="1062" t="s">
        <v>755</v>
      </c>
      <c r="C130" s="1063" t="s">
        <v>756</v>
      </c>
      <c r="D130" s="1461" t="s">
        <v>764</v>
      </c>
      <c r="E130" s="1462"/>
      <c r="F130" s="1142">
        <v>45470</v>
      </c>
      <c r="G130" s="1142">
        <v>45470</v>
      </c>
      <c r="H130" s="1217">
        <f t="shared" si="4"/>
        <v>110</v>
      </c>
      <c r="I130" s="1143">
        <v>1320000</v>
      </c>
      <c r="J130" s="1143">
        <f t="shared" si="5"/>
        <v>1320000</v>
      </c>
    </row>
    <row r="131" spans="1:10">
      <c r="A131" s="999">
        <v>126</v>
      </c>
      <c r="B131" s="1062" t="s">
        <v>766</v>
      </c>
      <c r="C131" s="1063" t="s">
        <v>1696</v>
      </c>
      <c r="D131" s="1461">
        <v>45060</v>
      </c>
      <c r="E131" s="1462"/>
      <c r="F131" s="1142" t="s">
        <v>767</v>
      </c>
      <c r="G131" s="1142">
        <v>45055</v>
      </c>
      <c r="H131" s="1217">
        <f t="shared" si="4"/>
        <v>525</v>
      </c>
      <c r="I131" s="1143">
        <v>2006100</v>
      </c>
      <c r="J131" s="1143">
        <f t="shared" si="5"/>
        <v>2006100</v>
      </c>
    </row>
    <row r="132" spans="1:10">
      <c r="A132" s="999">
        <v>127</v>
      </c>
      <c r="B132" s="1062" t="s">
        <v>775</v>
      </c>
      <c r="C132" s="1063" t="s">
        <v>786</v>
      </c>
      <c r="D132" s="1461" t="s">
        <v>776</v>
      </c>
      <c r="E132" s="1462"/>
      <c r="F132" s="1142">
        <v>45434</v>
      </c>
      <c r="G132" s="1142">
        <v>45464</v>
      </c>
      <c r="H132" s="1217">
        <f t="shared" si="4"/>
        <v>116</v>
      </c>
      <c r="I132" s="1143">
        <v>104039.72999999998</v>
      </c>
      <c r="J132" s="1143">
        <f t="shared" si="5"/>
        <v>104039.72999999998</v>
      </c>
    </row>
    <row r="133" spans="1:10">
      <c r="A133" s="999">
        <v>128</v>
      </c>
      <c r="B133" s="1062" t="s">
        <v>775</v>
      </c>
      <c r="C133" s="1063" t="s">
        <v>786</v>
      </c>
      <c r="D133" s="1461" t="s">
        <v>777</v>
      </c>
      <c r="E133" s="1462"/>
      <c r="F133" s="1142">
        <v>45436</v>
      </c>
      <c r="G133" s="1142">
        <v>45466</v>
      </c>
      <c r="H133" s="1217">
        <f t="shared" si="4"/>
        <v>114</v>
      </c>
      <c r="I133" s="1143">
        <v>3962530</v>
      </c>
      <c r="J133" s="1143">
        <f t="shared" si="5"/>
        <v>3962530</v>
      </c>
    </row>
    <row r="134" spans="1:10">
      <c r="A134" s="999">
        <v>129</v>
      </c>
      <c r="B134" s="1062" t="s">
        <v>775</v>
      </c>
      <c r="C134" s="1063" t="s">
        <v>786</v>
      </c>
      <c r="D134" s="1461" t="s">
        <v>778</v>
      </c>
      <c r="E134" s="1462"/>
      <c r="F134" s="1142">
        <v>45440</v>
      </c>
      <c r="G134" s="1142">
        <v>45470</v>
      </c>
      <c r="H134" s="1217">
        <f t="shared" si="4"/>
        <v>110</v>
      </c>
      <c r="I134" s="1143">
        <v>2285585</v>
      </c>
      <c r="J134" s="1143">
        <f t="shared" si="5"/>
        <v>2285585</v>
      </c>
    </row>
    <row r="135" spans="1:10">
      <c r="A135" s="999">
        <v>130</v>
      </c>
      <c r="B135" s="1062" t="s">
        <v>775</v>
      </c>
      <c r="C135" s="1063" t="s">
        <v>786</v>
      </c>
      <c r="D135" s="1461" t="s">
        <v>779</v>
      </c>
      <c r="E135" s="1462"/>
      <c r="F135" s="1142">
        <v>45441</v>
      </c>
      <c r="G135" s="1142">
        <v>45471</v>
      </c>
      <c r="H135" s="1217">
        <f t="shared" si="4"/>
        <v>109</v>
      </c>
      <c r="I135" s="1143">
        <v>999006</v>
      </c>
      <c r="J135" s="1143">
        <f t="shared" si="5"/>
        <v>999006</v>
      </c>
    </row>
    <row r="136" spans="1:10">
      <c r="A136" s="999">
        <v>131</v>
      </c>
      <c r="B136" s="1062" t="s">
        <v>775</v>
      </c>
      <c r="C136" s="1063" t="s">
        <v>786</v>
      </c>
      <c r="D136" s="1461" t="s">
        <v>780</v>
      </c>
      <c r="E136" s="1462"/>
      <c r="F136" s="1142">
        <v>45443</v>
      </c>
      <c r="G136" s="1142">
        <v>45473</v>
      </c>
      <c r="H136" s="1217">
        <f t="shared" si="4"/>
        <v>107</v>
      </c>
      <c r="I136" s="1143">
        <v>2420282</v>
      </c>
      <c r="J136" s="1143">
        <f t="shared" si="5"/>
        <v>2420282</v>
      </c>
    </row>
    <row r="137" spans="1:10">
      <c r="A137" s="999">
        <v>132</v>
      </c>
      <c r="B137" s="1062" t="s">
        <v>775</v>
      </c>
      <c r="C137" s="1063" t="s">
        <v>786</v>
      </c>
      <c r="D137" s="1461" t="s">
        <v>781</v>
      </c>
      <c r="E137" s="1462"/>
      <c r="F137" s="1142">
        <v>45448</v>
      </c>
      <c r="G137" s="1142">
        <v>45478</v>
      </c>
      <c r="H137" s="1217">
        <f t="shared" si="4"/>
        <v>102</v>
      </c>
      <c r="I137" s="1143">
        <v>1270619</v>
      </c>
      <c r="J137" s="1143">
        <f t="shared" si="5"/>
        <v>1270619</v>
      </c>
    </row>
    <row r="138" spans="1:10">
      <c r="A138" s="999">
        <v>133</v>
      </c>
      <c r="B138" s="1062" t="s">
        <v>775</v>
      </c>
      <c r="C138" s="1063" t="s">
        <v>786</v>
      </c>
      <c r="D138" s="1461" t="s">
        <v>782</v>
      </c>
      <c r="E138" s="1462"/>
      <c r="F138" s="1142">
        <v>45450</v>
      </c>
      <c r="G138" s="1142">
        <v>45480</v>
      </c>
      <c r="H138" s="1217">
        <f t="shared" si="4"/>
        <v>100</v>
      </c>
      <c r="I138" s="1143">
        <v>1845569</v>
      </c>
      <c r="J138" s="1143">
        <f t="shared" si="5"/>
        <v>1845569</v>
      </c>
    </row>
    <row r="139" spans="1:10">
      <c r="A139" s="999">
        <v>134</v>
      </c>
      <c r="B139" s="1062" t="s">
        <v>775</v>
      </c>
      <c r="C139" s="1063" t="s">
        <v>786</v>
      </c>
      <c r="D139" s="1461" t="s">
        <v>783</v>
      </c>
      <c r="E139" s="1462"/>
      <c r="F139" s="1142">
        <v>45455</v>
      </c>
      <c r="G139" s="1142">
        <v>45485</v>
      </c>
      <c r="H139" s="1217">
        <f t="shared" si="4"/>
        <v>95</v>
      </c>
      <c r="I139" s="1143">
        <v>2044806</v>
      </c>
      <c r="J139" s="1143">
        <f t="shared" si="5"/>
        <v>2044806</v>
      </c>
    </row>
    <row r="140" spans="1:10">
      <c r="A140" s="999">
        <v>135</v>
      </c>
      <c r="B140" s="1062" t="s">
        <v>775</v>
      </c>
      <c r="C140" s="1063" t="s">
        <v>786</v>
      </c>
      <c r="D140" s="1461" t="s">
        <v>784</v>
      </c>
      <c r="E140" s="1462"/>
      <c r="F140" s="1142">
        <v>45457</v>
      </c>
      <c r="G140" s="1142">
        <v>45487</v>
      </c>
      <c r="H140" s="1217">
        <f t="shared" si="4"/>
        <v>93</v>
      </c>
      <c r="I140" s="1143">
        <v>4656610</v>
      </c>
      <c r="J140" s="1143">
        <f t="shared" si="5"/>
        <v>4656610</v>
      </c>
    </row>
    <row r="141" spans="1:10">
      <c r="A141" s="999">
        <v>136</v>
      </c>
      <c r="B141" s="1062" t="s">
        <v>788</v>
      </c>
      <c r="C141" s="1063" t="s">
        <v>1407</v>
      </c>
      <c r="D141" s="1461" t="s">
        <v>789</v>
      </c>
      <c r="E141" s="1462"/>
      <c r="F141" s="1142">
        <v>45288</v>
      </c>
      <c r="G141" s="1142">
        <v>45288</v>
      </c>
      <c r="H141" s="1217">
        <f t="shared" si="4"/>
        <v>292</v>
      </c>
      <c r="I141" s="1143">
        <v>2991555.88</v>
      </c>
      <c r="J141" s="1143">
        <f t="shared" si="5"/>
        <v>2991555.88</v>
      </c>
    </row>
    <row r="142" spans="1:10">
      <c r="A142" s="999">
        <v>137</v>
      </c>
      <c r="B142" s="1062" t="s">
        <v>788</v>
      </c>
      <c r="C142" s="1063" t="s">
        <v>1407</v>
      </c>
      <c r="D142" s="1461" t="s">
        <v>790</v>
      </c>
      <c r="E142" s="1462"/>
      <c r="F142" s="1142">
        <v>45302</v>
      </c>
      <c r="G142" s="1142">
        <v>45302</v>
      </c>
      <c r="H142" s="1217">
        <f t="shared" si="4"/>
        <v>278</v>
      </c>
      <c r="I142" s="1143">
        <v>52813.619999999879</v>
      </c>
      <c r="J142" s="1143">
        <f t="shared" si="5"/>
        <v>52813.619999999879</v>
      </c>
    </row>
    <row r="143" spans="1:10">
      <c r="A143" s="999">
        <v>138</v>
      </c>
      <c r="B143" s="1062" t="s">
        <v>791</v>
      </c>
      <c r="C143" s="1063" t="s">
        <v>933</v>
      </c>
      <c r="D143" s="1461" t="s">
        <v>792</v>
      </c>
      <c r="E143" s="1462"/>
      <c r="F143" s="1142">
        <v>45229</v>
      </c>
      <c r="G143" s="1142">
        <v>45230</v>
      </c>
      <c r="H143" s="1217">
        <f t="shared" si="4"/>
        <v>350</v>
      </c>
      <c r="I143" s="1143">
        <v>364000</v>
      </c>
      <c r="J143" s="1143">
        <f t="shared" si="5"/>
        <v>364000</v>
      </c>
    </row>
    <row r="144" spans="1:10">
      <c r="A144" s="999">
        <v>139</v>
      </c>
      <c r="B144" s="1062" t="s">
        <v>791</v>
      </c>
      <c r="C144" s="1063" t="s">
        <v>933</v>
      </c>
      <c r="D144" s="1461" t="s">
        <v>793</v>
      </c>
      <c r="E144" s="1462"/>
      <c r="F144" s="1142">
        <v>45230</v>
      </c>
      <c r="G144" s="1142">
        <v>45231</v>
      </c>
      <c r="H144" s="1217">
        <f t="shared" si="4"/>
        <v>349</v>
      </c>
      <c r="I144" s="1143">
        <v>574000</v>
      </c>
      <c r="J144" s="1143">
        <f t="shared" si="5"/>
        <v>574000</v>
      </c>
    </row>
    <row r="145" spans="1:10">
      <c r="A145" s="999">
        <v>140</v>
      </c>
      <c r="B145" s="1062" t="s">
        <v>791</v>
      </c>
      <c r="C145" s="1063" t="s">
        <v>933</v>
      </c>
      <c r="D145" s="1461" t="s">
        <v>794</v>
      </c>
      <c r="E145" s="1462"/>
      <c r="F145" s="1142">
        <v>45231</v>
      </c>
      <c r="G145" s="1142">
        <v>45233</v>
      </c>
      <c r="H145" s="1217">
        <f t="shared" si="4"/>
        <v>347</v>
      </c>
      <c r="I145" s="1143">
        <v>320000</v>
      </c>
      <c r="J145" s="1143">
        <f t="shared" si="5"/>
        <v>320000</v>
      </c>
    </row>
    <row r="146" spans="1:10">
      <c r="A146" s="999">
        <v>141</v>
      </c>
      <c r="B146" s="1062" t="s">
        <v>791</v>
      </c>
      <c r="C146" s="1063" t="s">
        <v>933</v>
      </c>
      <c r="D146" s="1461" t="s">
        <v>795</v>
      </c>
      <c r="E146" s="1462"/>
      <c r="F146" s="1142">
        <v>45232</v>
      </c>
      <c r="G146" s="1142">
        <v>45234</v>
      </c>
      <c r="H146" s="1217">
        <f t="shared" si="4"/>
        <v>346</v>
      </c>
      <c r="I146" s="1143">
        <v>666000</v>
      </c>
      <c r="J146" s="1143">
        <f t="shared" si="5"/>
        <v>666000</v>
      </c>
    </row>
    <row r="147" spans="1:10">
      <c r="A147" s="999">
        <v>142</v>
      </c>
      <c r="B147" s="1062" t="s">
        <v>791</v>
      </c>
      <c r="C147" s="1063" t="s">
        <v>933</v>
      </c>
      <c r="D147" s="1461" t="s">
        <v>796</v>
      </c>
      <c r="E147" s="1462"/>
      <c r="F147" s="1142">
        <v>45233</v>
      </c>
      <c r="G147" s="1142">
        <v>45235</v>
      </c>
      <c r="H147" s="1217">
        <f t="shared" si="4"/>
        <v>345</v>
      </c>
      <c r="I147" s="1143">
        <v>1159000</v>
      </c>
      <c r="J147" s="1143">
        <f t="shared" si="5"/>
        <v>1159000</v>
      </c>
    </row>
    <row r="148" spans="1:10">
      <c r="A148" s="999">
        <v>143</v>
      </c>
      <c r="B148" s="1062" t="s">
        <v>791</v>
      </c>
      <c r="C148" s="1063" t="s">
        <v>933</v>
      </c>
      <c r="D148" s="1461" t="s">
        <v>797</v>
      </c>
      <c r="E148" s="1462"/>
      <c r="F148" s="1142">
        <v>45236</v>
      </c>
      <c r="G148" s="1142">
        <v>45238</v>
      </c>
      <c r="H148" s="1217">
        <f t="shared" si="4"/>
        <v>342</v>
      </c>
      <c r="I148" s="1143">
        <v>458000</v>
      </c>
      <c r="J148" s="1143">
        <f t="shared" si="5"/>
        <v>458000</v>
      </c>
    </row>
    <row r="149" spans="1:10">
      <c r="A149" s="999">
        <v>144</v>
      </c>
      <c r="B149" s="1062" t="s">
        <v>791</v>
      </c>
      <c r="C149" s="1063" t="s">
        <v>933</v>
      </c>
      <c r="D149" s="1461" t="s">
        <v>798</v>
      </c>
      <c r="E149" s="1462"/>
      <c r="F149" s="1142">
        <v>45237</v>
      </c>
      <c r="G149" s="1142">
        <v>45238</v>
      </c>
      <c r="H149" s="1217">
        <f t="shared" si="4"/>
        <v>342</v>
      </c>
      <c r="I149" s="1143">
        <v>374000</v>
      </c>
      <c r="J149" s="1143">
        <f t="shared" si="5"/>
        <v>374000</v>
      </c>
    </row>
    <row r="150" spans="1:10">
      <c r="A150" s="999">
        <v>145</v>
      </c>
      <c r="B150" s="1062" t="s">
        <v>791</v>
      </c>
      <c r="C150" s="1063" t="s">
        <v>933</v>
      </c>
      <c r="D150" s="1461" t="s">
        <v>799</v>
      </c>
      <c r="E150" s="1462"/>
      <c r="F150" s="1142">
        <v>45238</v>
      </c>
      <c r="G150" s="1142">
        <v>45239</v>
      </c>
      <c r="H150" s="1217">
        <f t="shared" si="4"/>
        <v>341</v>
      </c>
      <c r="I150" s="1143">
        <v>416000</v>
      </c>
      <c r="J150" s="1143">
        <f t="shared" si="5"/>
        <v>416000</v>
      </c>
    </row>
    <row r="151" spans="1:10">
      <c r="A151" s="999">
        <v>146</v>
      </c>
      <c r="B151" s="1062" t="s">
        <v>791</v>
      </c>
      <c r="C151" s="1063" t="s">
        <v>933</v>
      </c>
      <c r="D151" s="1461" t="s">
        <v>800</v>
      </c>
      <c r="E151" s="1462"/>
      <c r="F151" s="1142">
        <v>45239</v>
      </c>
      <c r="G151" s="1142">
        <v>45240</v>
      </c>
      <c r="H151" s="1217">
        <f t="shared" si="4"/>
        <v>340</v>
      </c>
      <c r="I151" s="1143">
        <v>658000</v>
      </c>
      <c r="J151" s="1143">
        <f t="shared" si="5"/>
        <v>658000</v>
      </c>
    </row>
    <row r="152" spans="1:10">
      <c r="A152" s="999">
        <v>147</v>
      </c>
      <c r="B152" s="1062" t="s">
        <v>791</v>
      </c>
      <c r="C152" s="1063" t="s">
        <v>933</v>
      </c>
      <c r="D152" s="1461" t="s">
        <v>801</v>
      </c>
      <c r="E152" s="1462"/>
      <c r="F152" s="1142">
        <v>45240</v>
      </c>
      <c r="G152" s="1142">
        <v>45241</v>
      </c>
      <c r="H152" s="1217">
        <f t="shared" si="4"/>
        <v>339</v>
      </c>
      <c r="I152" s="1143">
        <v>1053000</v>
      </c>
      <c r="J152" s="1143">
        <f t="shared" si="5"/>
        <v>1053000</v>
      </c>
    </row>
    <row r="153" spans="1:10">
      <c r="A153" s="999">
        <v>148</v>
      </c>
      <c r="B153" s="1062" t="s">
        <v>791</v>
      </c>
      <c r="C153" s="1063" t="s">
        <v>933</v>
      </c>
      <c r="D153" s="1461" t="s">
        <v>802</v>
      </c>
      <c r="E153" s="1462"/>
      <c r="F153" s="1142">
        <v>45241</v>
      </c>
      <c r="G153" s="1142">
        <v>45242</v>
      </c>
      <c r="H153" s="1217">
        <f t="shared" si="4"/>
        <v>338</v>
      </c>
      <c r="I153" s="1143">
        <v>224000</v>
      </c>
      <c r="J153" s="1143">
        <f t="shared" si="5"/>
        <v>224000</v>
      </c>
    </row>
    <row r="154" spans="1:10">
      <c r="A154" s="999">
        <v>149</v>
      </c>
      <c r="B154" s="1062" t="s">
        <v>791</v>
      </c>
      <c r="C154" s="1063" t="s">
        <v>933</v>
      </c>
      <c r="D154" s="1461" t="s">
        <v>803</v>
      </c>
      <c r="E154" s="1462"/>
      <c r="F154" s="1142">
        <v>45243</v>
      </c>
      <c r="G154" s="1142">
        <v>45244</v>
      </c>
      <c r="H154" s="1217">
        <f t="shared" si="4"/>
        <v>336</v>
      </c>
      <c r="I154" s="1143">
        <v>304000</v>
      </c>
      <c r="J154" s="1143">
        <f t="shared" si="5"/>
        <v>304000</v>
      </c>
    </row>
    <row r="155" spans="1:10">
      <c r="A155" s="999">
        <v>150</v>
      </c>
      <c r="B155" s="1062" t="s">
        <v>791</v>
      </c>
      <c r="C155" s="1063" t="s">
        <v>933</v>
      </c>
      <c r="D155" s="1461" t="s">
        <v>804</v>
      </c>
      <c r="E155" s="1462"/>
      <c r="F155" s="1142">
        <v>45244</v>
      </c>
      <c r="G155" s="1142">
        <v>45245</v>
      </c>
      <c r="H155" s="1217">
        <f t="shared" ref="H155:H218" si="6">+$J$6-G155</f>
        <v>335</v>
      </c>
      <c r="I155" s="1143">
        <v>368000</v>
      </c>
      <c r="J155" s="1143">
        <f t="shared" ref="J155:J218" si="7">+I155</f>
        <v>368000</v>
      </c>
    </row>
    <row r="156" spans="1:10">
      <c r="A156" s="999">
        <v>151</v>
      </c>
      <c r="B156" s="1062" t="s">
        <v>791</v>
      </c>
      <c r="C156" s="1063" t="s">
        <v>933</v>
      </c>
      <c r="D156" s="1461" t="s">
        <v>805</v>
      </c>
      <c r="E156" s="1462"/>
      <c r="F156" s="1142">
        <v>45245</v>
      </c>
      <c r="G156" s="1142">
        <v>45246</v>
      </c>
      <c r="H156" s="1217">
        <f t="shared" si="6"/>
        <v>334</v>
      </c>
      <c r="I156" s="1143">
        <v>346000</v>
      </c>
      <c r="J156" s="1143">
        <f t="shared" si="7"/>
        <v>346000</v>
      </c>
    </row>
    <row r="157" spans="1:10">
      <c r="A157" s="999">
        <v>152</v>
      </c>
      <c r="B157" s="1062" t="s">
        <v>791</v>
      </c>
      <c r="C157" s="1063" t="s">
        <v>933</v>
      </c>
      <c r="D157" s="1461" t="s">
        <v>806</v>
      </c>
      <c r="E157" s="1462"/>
      <c r="F157" s="1142">
        <v>45246</v>
      </c>
      <c r="G157" s="1142">
        <v>45247</v>
      </c>
      <c r="H157" s="1217">
        <f t="shared" si="6"/>
        <v>333</v>
      </c>
      <c r="I157" s="1143">
        <v>540000</v>
      </c>
      <c r="J157" s="1143">
        <f t="shared" si="7"/>
        <v>540000</v>
      </c>
    </row>
    <row r="158" spans="1:10">
      <c r="A158" s="999">
        <v>153</v>
      </c>
      <c r="B158" s="1062" t="s">
        <v>791</v>
      </c>
      <c r="C158" s="1063" t="s">
        <v>933</v>
      </c>
      <c r="D158" s="1461" t="s">
        <v>807</v>
      </c>
      <c r="E158" s="1462"/>
      <c r="F158" s="1142">
        <v>45247</v>
      </c>
      <c r="G158" s="1142">
        <v>45248</v>
      </c>
      <c r="H158" s="1217">
        <f t="shared" si="6"/>
        <v>332</v>
      </c>
      <c r="I158" s="1143">
        <v>833000</v>
      </c>
      <c r="J158" s="1143">
        <f t="shared" si="7"/>
        <v>833000</v>
      </c>
    </row>
    <row r="159" spans="1:10">
      <c r="A159" s="999">
        <v>154</v>
      </c>
      <c r="B159" s="1062" t="s">
        <v>791</v>
      </c>
      <c r="C159" s="1063" t="s">
        <v>933</v>
      </c>
      <c r="D159" s="1461" t="s">
        <v>808</v>
      </c>
      <c r="E159" s="1462"/>
      <c r="F159" s="1142">
        <v>45250</v>
      </c>
      <c r="G159" s="1142">
        <v>45250</v>
      </c>
      <c r="H159" s="1217">
        <f t="shared" si="6"/>
        <v>330</v>
      </c>
      <c r="I159" s="1143">
        <v>324000</v>
      </c>
      <c r="J159" s="1143">
        <f t="shared" si="7"/>
        <v>324000</v>
      </c>
    </row>
    <row r="160" spans="1:10">
      <c r="A160" s="999">
        <v>155</v>
      </c>
      <c r="B160" s="1062" t="s">
        <v>791</v>
      </c>
      <c r="C160" s="1063" t="s">
        <v>933</v>
      </c>
      <c r="D160" s="1461" t="s">
        <v>809</v>
      </c>
      <c r="E160" s="1462"/>
      <c r="F160" s="1142">
        <v>45251</v>
      </c>
      <c r="G160" s="1142">
        <v>45252</v>
      </c>
      <c r="H160" s="1217">
        <f t="shared" si="6"/>
        <v>328</v>
      </c>
      <c r="I160" s="1143">
        <v>382000</v>
      </c>
      <c r="J160" s="1143">
        <f t="shared" si="7"/>
        <v>382000</v>
      </c>
    </row>
    <row r="161" spans="1:10">
      <c r="A161" s="999">
        <v>156</v>
      </c>
      <c r="B161" s="1062" t="s">
        <v>791</v>
      </c>
      <c r="C161" s="1063" t="s">
        <v>933</v>
      </c>
      <c r="D161" s="1461" t="s">
        <v>810</v>
      </c>
      <c r="E161" s="1462"/>
      <c r="F161" s="1142">
        <v>45252</v>
      </c>
      <c r="G161" s="1142">
        <v>45253</v>
      </c>
      <c r="H161" s="1217">
        <f t="shared" si="6"/>
        <v>327</v>
      </c>
      <c r="I161" s="1143">
        <v>224000</v>
      </c>
      <c r="J161" s="1143">
        <f t="shared" si="7"/>
        <v>224000</v>
      </c>
    </row>
    <row r="162" spans="1:10">
      <c r="A162" s="999">
        <v>157</v>
      </c>
      <c r="B162" s="1062" t="s">
        <v>791</v>
      </c>
      <c r="C162" s="1063" t="s">
        <v>933</v>
      </c>
      <c r="D162" s="1461" t="s">
        <v>811</v>
      </c>
      <c r="E162" s="1462"/>
      <c r="F162" s="1142">
        <v>45253</v>
      </c>
      <c r="G162" s="1142">
        <v>45253</v>
      </c>
      <c r="H162" s="1217">
        <f t="shared" si="6"/>
        <v>327</v>
      </c>
      <c r="I162" s="1143">
        <v>442000</v>
      </c>
      <c r="J162" s="1143">
        <f t="shared" si="7"/>
        <v>442000</v>
      </c>
    </row>
    <row r="163" spans="1:10">
      <c r="A163" s="999">
        <v>158</v>
      </c>
      <c r="B163" s="1062" t="s">
        <v>791</v>
      </c>
      <c r="C163" s="1063" t="s">
        <v>933</v>
      </c>
      <c r="D163" s="1461" t="s">
        <v>812</v>
      </c>
      <c r="E163" s="1462"/>
      <c r="F163" s="1142">
        <v>45254</v>
      </c>
      <c r="G163" s="1142">
        <v>45254</v>
      </c>
      <c r="H163" s="1217">
        <f t="shared" si="6"/>
        <v>326</v>
      </c>
      <c r="I163" s="1143">
        <v>893000</v>
      </c>
      <c r="J163" s="1143">
        <f t="shared" si="7"/>
        <v>893000</v>
      </c>
    </row>
    <row r="164" spans="1:10">
      <c r="A164" s="999">
        <v>159</v>
      </c>
      <c r="B164" s="1062" t="s">
        <v>791</v>
      </c>
      <c r="C164" s="1063" t="s">
        <v>933</v>
      </c>
      <c r="D164" s="1461" t="s">
        <v>813</v>
      </c>
      <c r="E164" s="1462"/>
      <c r="F164" s="1142">
        <v>45257</v>
      </c>
      <c r="G164" s="1142">
        <v>45257</v>
      </c>
      <c r="H164" s="1217">
        <f t="shared" si="6"/>
        <v>323</v>
      </c>
      <c r="I164" s="1143">
        <v>562000</v>
      </c>
      <c r="J164" s="1143">
        <f t="shared" si="7"/>
        <v>562000</v>
      </c>
    </row>
    <row r="165" spans="1:10">
      <c r="A165" s="999">
        <v>160</v>
      </c>
      <c r="B165" s="1062" t="s">
        <v>791</v>
      </c>
      <c r="C165" s="1063" t="s">
        <v>933</v>
      </c>
      <c r="D165" s="1461" t="s">
        <v>814</v>
      </c>
      <c r="E165" s="1462"/>
      <c r="F165" s="1142">
        <v>45258</v>
      </c>
      <c r="G165" s="1142">
        <v>45258</v>
      </c>
      <c r="H165" s="1217">
        <f t="shared" si="6"/>
        <v>322</v>
      </c>
      <c r="I165" s="1143">
        <v>452000</v>
      </c>
      <c r="J165" s="1143">
        <f t="shared" si="7"/>
        <v>452000</v>
      </c>
    </row>
    <row r="166" spans="1:10">
      <c r="A166" s="999">
        <v>161</v>
      </c>
      <c r="B166" s="1062" t="s">
        <v>791</v>
      </c>
      <c r="C166" s="1063" t="s">
        <v>933</v>
      </c>
      <c r="D166" s="1461" t="s">
        <v>815</v>
      </c>
      <c r="E166" s="1462"/>
      <c r="F166" s="1142">
        <v>45259</v>
      </c>
      <c r="G166" s="1142">
        <v>45259</v>
      </c>
      <c r="H166" s="1217">
        <f t="shared" si="6"/>
        <v>321</v>
      </c>
      <c r="I166" s="1143">
        <v>590000</v>
      </c>
      <c r="J166" s="1143">
        <f t="shared" si="7"/>
        <v>590000</v>
      </c>
    </row>
    <row r="167" spans="1:10">
      <c r="A167" s="999">
        <v>162</v>
      </c>
      <c r="B167" s="1062" t="s">
        <v>791</v>
      </c>
      <c r="C167" s="1063" t="s">
        <v>933</v>
      </c>
      <c r="D167" s="1461" t="s">
        <v>816</v>
      </c>
      <c r="E167" s="1462"/>
      <c r="F167" s="1142">
        <v>45260</v>
      </c>
      <c r="G167" s="1142">
        <v>45260</v>
      </c>
      <c r="H167" s="1217">
        <f t="shared" si="6"/>
        <v>320</v>
      </c>
      <c r="I167" s="1143">
        <v>610000</v>
      </c>
      <c r="J167" s="1143">
        <f t="shared" si="7"/>
        <v>610000</v>
      </c>
    </row>
    <row r="168" spans="1:10">
      <c r="A168" s="999">
        <v>163</v>
      </c>
      <c r="B168" s="1062" t="s">
        <v>791</v>
      </c>
      <c r="C168" s="1063" t="s">
        <v>933</v>
      </c>
      <c r="D168" s="1461" t="s">
        <v>817</v>
      </c>
      <c r="E168" s="1462"/>
      <c r="F168" s="1142">
        <v>45261</v>
      </c>
      <c r="G168" s="1142">
        <v>45261</v>
      </c>
      <c r="H168" s="1217">
        <f t="shared" si="6"/>
        <v>319</v>
      </c>
      <c r="I168" s="1143">
        <v>1251558</v>
      </c>
      <c r="J168" s="1143">
        <f t="shared" si="7"/>
        <v>1251558</v>
      </c>
    </row>
    <row r="169" spans="1:10">
      <c r="A169" s="999">
        <v>164</v>
      </c>
      <c r="B169" s="1062" t="s">
        <v>791</v>
      </c>
      <c r="C169" s="1063" t="s">
        <v>933</v>
      </c>
      <c r="D169" s="1461" t="s">
        <v>818</v>
      </c>
      <c r="E169" s="1462"/>
      <c r="F169" s="1142">
        <v>45262</v>
      </c>
      <c r="G169" s="1142">
        <v>45262</v>
      </c>
      <c r="H169" s="1217">
        <f t="shared" si="6"/>
        <v>318</v>
      </c>
      <c r="I169" s="1143">
        <v>336000</v>
      </c>
      <c r="J169" s="1143">
        <f t="shared" si="7"/>
        <v>336000</v>
      </c>
    </row>
    <row r="170" spans="1:10">
      <c r="A170" s="999">
        <v>165</v>
      </c>
      <c r="B170" s="1062" t="s">
        <v>791</v>
      </c>
      <c r="C170" s="1063" t="s">
        <v>933</v>
      </c>
      <c r="D170" s="1461" t="s">
        <v>819</v>
      </c>
      <c r="E170" s="1462"/>
      <c r="F170" s="1142">
        <v>45264</v>
      </c>
      <c r="G170" s="1142">
        <v>45264</v>
      </c>
      <c r="H170" s="1217">
        <f t="shared" si="6"/>
        <v>316</v>
      </c>
      <c r="I170" s="1143">
        <v>436000</v>
      </c>
      <c r="J170" s="1143">
        <f t="shared" si="7"/>
        <v>436000</v>
      </c>
    </row>
    <row r="171" spans="1:10">
      <c r="A171" s="999">
        <v>166</v>
      </c>
      <c r="B171" s="1062" t="s">
        <v>791</v>
      </c>
      <c r="C171" s="1063" t="s">
        <v>933</v>
      </c>
      <c r="D171" s="1461" t="s">
        <v>820</v>
      </c>
      <c r="E171" s="1462"/>
      <c r="F171" s="1142">
        <v>45265</v>
      </c>
      <c r="G171" s="1142">
        <v>45265</v>
      </c>
      <c r="H171" s="1217">
        <f t="shared" si="6"/>
        <v>315</v>
      </c>
      <c r="I171" s="1143">
        <v>664000</v>
      </c>
      <c r="J171" s="1143">
        <f t="shared" si="7"/>
        <v>664000</v>
      </c>
    </row>
    <row r="172" spans="1:10">
      <c r="A172" s="999">
        <v>167</v>
      </c>
      <c r="B172" s="1062" t="s">
        <v>791</v>
      </c>
      <c r="C172" s="1063" t="s">
        <v>933</v>
      </c>
      <c r="D172" s="1461" t="s">
        <v>821</v>
      </c>
      <c r="E172" s="1462"/>
      <c r="F172" s="1142">
        <v>45266</v>
      </c>
      <c r="G172" s="1142">
        <v>45266</v>
      </c>
      <c r="H172" s="1217">
        <f t="shared" si="6"/>
        <v>314</v>
      </c>
      <c r="I172" s="1143">
        <v>224000</v>
      </c>
      <c r="J172" s="1143">
        <f t="shared" si="7"/>
        <v>224000</v>
      </c>
    </row>
    <row r="173" spans="1:10">
      <c r="A173" s="999">
        <v>168</v>
      </c>
      <c r="B173" s="1062" t="s">
        <v>791</v>
      </c>
      <c r="C173" s="1063" t="s">
        <v>933</v>
      </c>
      <c r="D173" s="1461" t="s">
        <v>822</v>
      </c>
      <c r="E173" s="1462"/>
      <c r="F173" s="1142">
        <v>45267</v>
      </c>
      <c r="G173" s="1142">
        <v>45267</v>
      </c>
      <c r="H173" s="1217">
        <f t="shared" si="6"/>
        <v>313</v>
      </c>
      <c r="I173" s="1143">
        <v>512000</v>
      </c>
      <c r="J173" s="1143">
        <f t="shared" si="7"/>
        <v>512000</v>
      </c>
    </row>
    <row r="174" spans="1:10">
      <c r="A174" s="999">
        <v>169</v>
      </c>
      <c r="B174" s="1062" t="s">
        <v>791</v>
      </c>
      <c r="C174" s="1063" t="s">
        <v>933</v>
      </c>
      <c r="D174" s="1461" t="s">
        <v>823</v>
      </c>
      <c r="E174" s="1462"/>
      <c r="F174" s="1142">
        <v>45268</v>
      </c>
      <c r="G174" s="1142">
        <v>45268</v>
      </c>
      <c r="H174" s="1217">
        <f t="shared" si="6"/>
        <v>312</v>
      </c>
      <c r="I174" s="1143">
        <v>1070000</v>
      </c>
      <c r="J174" s="1143">
        <f t="shared" si="7"/>
        <v>1070000</v>
      </c>
    </row>
    <row r="175" spans="1:10">
      <c r="A175" s="999">
        <v>170</v>
      </c>
      <c r="B175" s="1062" t="s">
        <v>791</v>
      </c>
      <c r="C175" s="1063" t="s">
        <v>933</v>
      </c>
      <c r="D175" s="1461" t="s">
        <v>824</v>
      </c>
      <c r="E175" s="1462"/>
      <c r="F175" s="1142">
        <v>45271</v>
      </c>
      <c r="G175" s="1142">
        <v>45271</v>
      </c>
      <c r="H175" s="1217">
        <f t="shared" si="6"/>
        <v>309</v>
      </c>
      <c r="I175" s="1143">
        <v>528000</v>
      </c>
      <c r="J175" s="1143">
        <f t="shared" si="7"/>
        <v>528000</v>
      </c>
    </row>
    <row r="176" spans="1:10">
      <c r="A176" s="999">
        <v>171</v>
      </c>
      <c r="B176" s="1062" t="s">
        <v>791</v>
      </c>
      <c r="C176" s="1063" t="s">
        <v>933</v>
      </c>
      <c r="D176" s="1461" t="s">
        <v>825</v>
      </c>
      <c r="E176" s="1462"/>
      <c r="F176" s="1142">
        <v>45272</v>
      </c>
      <c r="G176" s="1142">
        <v>45272</v>
      </c>
      <c r="H176" s="1217">
        <f t="shared" si="6"/>
        <v>308</v>
      </c>
      <c r="I176" s="1143">
        <v>424000</v>
      </c>
      <c r="J176" s="1143">
        <f t="shared" si="7"/>
        <v>424000</v>
      </c>
    </row>
    <row r="177" spans="1:10">
      <c r="A177" s="999">
        <v>172</v>
      </c>
      <c r="B177" s="1062" t="s">
        <v>791</v>
      </c>
      <c r="C177" s="1063" t="s">
        <v>933</v>
      </c>
      <c r="D177" s="1461" t="s">
        <v>826</v>
      </c>
      <c r="E177" s="1462"/>
      <c r="F177" s="1142">
        <v>45273</v>
      </c>
      <c r="G177" s="1142">
        <v>45273</v>
      </c>
      <c r="H177" s="1217">
        <f t="shared" si="6"/>
        <v>307</v>
      </c>
      <c r="I177" s="1143">
        <v>280000</v>
      </c>
      <c r="J177" s="1143">
        <f t="shared" si="7"/>
        <v>280000</v>
      </c>
    </row>
    <row r="178" spans="1:10">
      <c r="A178" s="999">
        <v>173</v>
      </c>
      <c r="B178" s="1062" t="s">
        <v>791</v>
      </c>
      <c r="C178" s="1063" t="s">
        <v>933</v>
      </c>
      <c r="D178" s="1461" t="s">
        <v>827</v>
      </c>
      <c r="E178" s="1462"/>
      <c r="F178" s="1142">
        <v>45274</v>
      </c>
      <c r="G178" s="1142">
        <v>45274</v>
      </c>
      <c r="H178" s="1217">
        <f t="shared" si="6"/>
        <v>306</v>
      </c>
      <c r="I178" s="1143">
        <v>430000</v>
      </c>
      <c r="J178" s="1143">
        <f t="shared" si="7"/>
        <v>430000</v>
      </c>
    </row>
    <row r="179" spans="1:10">
      <c r="A179" s="999">
        <v>174</v>
      </c>
      <c r="B179" s="1062" t="s">
        <v>791</v>
      </c>
      <c r="C179" s="1063" t="s">
        <v>933</v>
      </c>
      <c r="D179" s="1461" t="s">
        <v>828</v>
      </c>
      <c r="E179" s="1462"/>
      <c r="F179" s="1142">
        <v>45275</v>
      </c>
      <c r="G179" s="1142">
        <v>45275</v>
      </c>
      <c r="H179" s="1217">
        <f t="shared" si="6"/>
        <v>305</v>
      </c>
      <c r="I179" s="1143">
        <v>1101000</v>
      </c>
      <c r="J179" s="1143">
        <f t="shared" si="7"/>
        <v>1101000</v>
      </c>
    </row>
    <row r="180" spans="1:10">
      <c r="A180" s="999">
        <v>175</v>
      </c>
      <c r="B180" s="1062" t="s">
        <v>791</v>
      </c>
      <c r="C180" s="1063" t="s">
        <v>933</v>
      </c>
      <c r="D180" s="1461" t="s">
        <v>829</v>
      </c>
      <c r="E180" s="1462"/>
      <c r="F180" s="1142">
        <v>45278</v>
      </c>
      <c r="G180" s="1142">
        <v>45278</v>
      </c>
      <c r="H180" s="1217">
        <f t="shared" si="6"/>
        <v>302</v>
      </c>
      <c r="I180" s="1143">
        <v>534000</v>
      </c>
      <c r="J180" s="1143">
        <f t="shared" si="7"/>
        <v>534000</v>
      </c>
    </row>
    <row r="181" spans="1:10">
      <c r="A181" s="999">
        <v>176</v>
      </c>
      <c r="B181" s="1062" t="s">
        <v>791</v>
      </c>
      <c r="C181" s="1063" t="s">
        <v>933</v>
      </c>
      <c r="D181" s="1461" t="s">
        <v>830</v>
      </c>
      <c r="E181" s="1462"/>
      <c r="F181" s="1142">
        <v>45279</v>
      </c>
      <c r="G181" s="1142">
        <v>45279</v>
      </c>
      <c r="H181" s="1217">
        <f t="shared" si="6"/>
        <v>301</v>
      </c>
      <c r="I181" s="1143">
        <v>522000</v>
      </c>
      <c r="J181" s="1143">
        <f t="shared" si="7"/>
        <v>522000</v>
      </c>
    </row>
    <row r="182" spans="1:10">
      <c r="A182" s="999">
        <v>177</v>
      </c>
      <c r="B182" s="1062" t="s">
        <v>791</v>
      </c>
      <c r="C182" s="1063" t="s">
        <v>933</v>
      </c>
      <c r="D182" s="1461" t="s">
        <v>831</v>
      </c>
      <c r="E182" s="1462"/>
      <c r="F182" s="1142">
        <v>45280</v>
      </c>
      <c r="G182" s="1142">
        <v>45280</v>
      </c>
      <c r="H182" s="1217">
        <f t="shared" si="6"/>
        <v>300</v>
      </c>
      <c r="I182" s="1143">
        <v>518000</v>
      </c>
      <c r="J182" s="1143">
        <f t="shared" si="7"/>
        <v>518000</v>
      </c>
    </row>
    <row r="183" spans="1:10">
      <c r="A183" s="999">
        <v>178</v>
      </c>
      <c r="B183" s="1062" t="s">
        <v>791</v>
      </c>
      <c r="C183" s="1063" t="s">
        <v>933</v>
      </c>
      <c r="D183" s="1461" t="s">
        <v>832</v>
      </c>
      <c r="E183" s="1462"/>
      <c r="F183" s="1142">
        <v>45281</v>
      </c>
      <c r="G183" s="1142">
        <v>45281</v>
      </c>
      <c r="H183" s="1217">
        <f t="shared" si="6"/>
        <v>299</v>
      </c>
      <c r="I183" s="1143">
        <v>784000</v>
      </c>
      <c r="J183" s="1143">
        <f t="shared" si="7"/>
        <v>784000</v>
      </c>
    </row>
    <row r="184" spans="1:10">
      <c r="A184" s="999">
        <v>179</v>
      </c>
      <c r="B184" s="1062" t="s">
        <v>791</v>
      </c>
      <c r="C184" s="1063" t="s">
        <v>933</v>
      </c>
      <c r="D184" s="1461" t="s">
        <v>833</v>
      </c>
      <c r="E184" s="1462"/>
      <c r="F184" s="1142">
        <v>45282</v>
      </c>
      <c r="G184" s="1142">
        <v>45282</v>
      </c>
      <c r="H184" s="1217">
        <f t="shared" si="6"/>
        <v>298</v>
      </c>
      <c r="I184" s="1143">
        <v>1151000</v>
      </c>
      <c r="J184" s="1143">
        <f t="shared" si="7"/>
        <v>1151000</v>
      </c>
    </row>
    <row r="185" spans="1:10">
      <c r="A185" s="999">
        <v>180</v>
      </c>
      <c r="B185" s="1062" t="s">
        <v>791</v>
      </c>
      <c r="C185" s="1063" t="s">
        <v>933</v>
      </c>
      <c r="D185" s="1461" t="s">
        <v>834</v>
      </c>
      <c r="E185" s="1462"/>
      <c r="F185" s="1142">
        <v>45283</v>
      </c>
      <c r="G185" s="1142">
        <v>45283</v>
      </c>
      <c r="H185" s="1217">
        <f t="shared" si="6"/>
        <v>297</v>
      </c>
      <c r="I185" s="1143">
        <v>432000</v>
      </c>
      <c r="J185" s="1143">
        <f t="shared" si="7"/>
        <v>432000</v>
      </c>
    </row>
    <row r="186" spans="1:10">
      <c r="A186" s="999">
        <v>181</v>
      </c>
      <c r="B186" s="1062" t="s">
        <v>791</v>
      </c>
      <c r="C186" s="1063" t="s">
        <v>933</v>
      </c>
      <c r="D186" s="1461" t="s">
        <v>835</v>
      </c>
      <c r="E186" s="1462"/>
      <c r="F186" s="1142">
        <v>45283</v>
      </c>
      <c r="G186" s="1142">
        <v>45283</v>
      </c>
      <c r="H186" s="1217">
        <f t="shared" si="6"/>
        <v>297</v>
      </c>
      <c r="I186" s="1143">
        <v>814000</v>
      </c>
      <c r="J186" s="1143">
        <f t="shared" si="7"/>
        <v>814000</v>
      </c>
    </row>
    <row r="187" spans="1:10">
      <c r="A187" s="999">
        <v>182</v>
      </c>
      <c r="B187" s="1062" t="s">
        <v>791</v>
      </c>
      <c r="C187" s="1063" t="s">
        <v>933</v>
      </c>
      <c r="D187" s="1461" t="s">
        <v>836</v>
      </c>
      <c r="E187" s="1462"/>
      <c r="F187" s="1142">
        <v>45286</v>
      </c>
      <c r="G187" s="1142">
        <v>45286</v>
      </c>
      <c r="H187" s="1217">
        <f t="shared" si="6"/>
        <v>294</v>
      </c>
      <c r="I187" s="1143">
        <v>386000</v>
      </c>
      <c r="J187" s="1143">
        <f t="shared" si="7"/>
        <v>386000</v>
      </c>
    </row>
    <row r="188" spans="1:10">
      <c r="A188" s="999">
        <v>183</v>
      </c>
      <c r="B188" s="1062" t="s">
        <v>791</v>
      </c>
      <c r="C188" s="1063" t="s">
        <v>933</v>
      </c>
      <c r="D188" s="1461" t="s">
        <v>837</v>
      </c>
      <c r="E188" s="1462"/>
      <c r="F188" s="1142">
        <v>45287</v>
      </c>
      <c r="G188" s="1142">
        <v>45287</v>
      </c>
      <c r="H188" s="1217">
        <f t="shared" si="6"/>
        <v>293</v>
      </c>
      <c r="I188" s="1143">
        <v>280000</v>
      </c>
      <c r="J188" s="1143">
        <f t="shared" si="7"/>
        <v>280000</v>
      </c>
    </row>
    <row r="189" spans="1:10">
      <c r="A189" s="999">
        <v>184</v>
      </c>
      <c r="B189" s="1062" t="s">
        <v>791</v>
      </c>
      <c r="C189" s="1063" t="s">
        <v>933</v>
      </c>
      <c r="D189" s="1461" t="s">
        <v>838</v>
      </c>
      <c r="E189" s="1462"/>
      <c r="F189" s="1142">
        <v>45288</v>
      </c>
      <c r="G189" s="1142">
        <v>45288</v>
      </c>
      <c r="H189" s="1217">
        <f t="shared" si="6"/>
        <v>292</v>
      </c>
      <c r="I189" s="1143">
        <v>618000</v>
      </c>
      <c r="J189" s="1143">
        <f t="shared" si="7"/>
        <v>618000</v>
      </c>
    </row>
    <row r="190" spans="1:10">
      <c r="A190" s="999">
        <v>185</v>
      </c>
      <c r="B190" s="1062" t="s">
        <v>791</v>
      </c>
      <c r="C190" s="1063" t="s">
        <v>933</v>
      </c>
      <c r="D190" s="1461" t="s">
        <v>839</v>
      </c>
      <c r="E190" s="1462"/>
      <c r="F190" s="1142">
        <v>45289</v>
      </c>
      <c r="G190" s="1142">
        <v>45289</v>
      </c>
      <c r="H190" s="1217">
        <f t="shared" si="6"/>
        <v>291</v>
      </c>
      <c r="I190" s="1143">
        <v>777000</v>
      </c>
      <c r="J190" s="1143">
        <f t="shared" si="7"/>
        <v>777000</v>
      </c>
    </row>
    <row r="191" spans="1:10">
      <c r="A191" s="999">
        <v>186</v>
      </c>
      <c r="B191" s="1062" t="s">
        <v>791</v>
      </c>
      <c r="C191" s="1063" t="s">
        <v>933</v>
      </c>
      <c r="D191" s="1461" t="s">
        <v>840</v>
      </c>
      <c r="E191" s="1462"/>
      <c r="F191" s="1142">
        <v>45294</v>
      </c>
      <c r="G191" s="1142">
        <v>45294</v>
      </c>
      <c r="H191" s="1217">
        <f t="shared" si="6"/>
        <v>286</v>
      </c>
      <c r="I191" s="1143">
        <v>546000</v>
      </c>
      <c r="J191" s="1143">
        <f t="shared" si="7"/>
        <v>546000</v>
      </c>
    </row>
    <row r="192" spans="1:10">
      <c r="A192" s="999">
        <v>187</v>
      </c>
      <c r="B192" s="1062" t="s">
        <v>791</v>
      </c>
      <c r="C192" s="1063" t="s">
        <v>933</v>
      </c>
      <c r="D192" s="1461" t="s">
        <v>841</v>
      </c>
      <c r="E192" s="1462"/>
      <c r="F192" s="1142">
        <v>45294</v>
      </c>
      <c r="G192" s="1142">
        <v>45294</v>
      </c>
      <c r="H192" s="1217">
        <f t="shared" si="6"/>
        <v>286</v>
      </c>
      <c r="I192" s="1143">
        <v>776000</v>
      </c>
      <c r="J192" s="1143">
        <f t="shared" si="7"/>
        <v>776000</v>
      </c>
    </row>
    <row r="193" spans="1:10">
      <c r="A193" s="999">
        <v>188</v>
      </c>
      <c r="B193" s="1062" t="s">
        <v>791</v>
      </c>
      <c r="C193" s="1063" t="s">
        <v>933</v>
      </c>
      <c r="D193" s="1461" t="s">
        <v>842</v>
      </c>
      <c r="E193" s="1462"/>
      <c r="F193" s="1142">
        <v>45294</v>
      </c>
      <c r="G193" s="1142">
        <v>45294</v>
      </c>
      <c r="H193" s="1217">
        <f t="shared" si="6"/>
        <v>286</v>
      </c>
      <c r="I193" s="1143">
        <v>616000</v>
      </c>
      <c r="J193" s="1143">
        <f t="shared" si="7"/>
        <v>616000</v>
      </c>
    </row>
    <row r="194" spans="1:10">
      <c r="A194" s="999">
        <v>189</v>
      </c>
      <c r="B194" s="1062" t="s">
        <v>791</v>
      </c>
      <c r="C194" s="1063" t="s">
        <v>933</v>
      </c>
      <c r="D194" s="1461" t="s">
        <v>843</v>
      </c>
      <c r="E194" s="1462"/>
      <c r="F194" s="1142">
        <v>45296</v>
      </c>
      <c r="G194" s="1142">
        <v>45296</v>
      </c>
      <c r="H194" s="1217">
        <f t="shared" si="6"/>
        <v>284</v>
      </c>
      <c r="I194" s="1143">
        <v>1222000</v>
      </c>
      <c r="J194" s="1143">
        <f t="shared" si="7"/>
        <v>1222000</v>
      </c>
    </row>
    <row r="195" spans="1:10">
      <c r="A195" s="999">
        <v>190</v>
      </c>
      <c r="B195" s="1062" t="s">
        <v>791</v>
      </c>
      <c r="C195" s="1063" t="s">
        <v>933</v>
      </c>
      <c r="D195" s="1461" t="s">
        <v>844</v>
      </c>
      <c r="E195" s="1462"/>
      <c r="F195" s="1142">
        <v>45299</v>
      </c>
      <c r="G195" s="1142">
        <v>45299</v>
      </c>
      <c r="H195" s="1217">
        <f t="shared" si="6"/>
        <v>281</v>
      </c>
      <c r="I195" s="1143">
        <v>336000</v>
      </c>
      <c r="J195" s="1143">
        <f t="shared" si="7"/>
        <v>336000</v>
      </c>
    </row>
    <row r="196" spans="1:10">
      <c r="A196" s="999">
        <v>191</v>
      </c>
      <c r="B196" s="1062" t="s">
        <v>791</v>
      </c>
      <c r="C196" s="1063" t="s">
        <v>933</v>
      </c>
      <c r="D196" s="1461" t="s">
        <v>845</v>
      </c>
      <c r="E196" s="1462"/>
      <c r="F196" s="1142">
        <v>45300</v>
      </c>
      <c r="G196" s="1142">
        <v>45308</v>
      </c>
      <c r="H196" s="1217">
        <f t="shared" si="6"/>
        <v>272</v>
      </c>
      <c r="I196" s="1143">
        <v>492000</v>
      </c>
      <c r="J196" s="1143">
        <f t="shared" si="7"/>
        <v>492000</v>
      </c>
    </row>
    <row r="197" spans="1:10">
      <c r="A197" s="999">
        <v>192</v>
      </c>
      <c r="B197" s="1062" t="s">
        <v>791</v>
      </c>
      <c r="C197" s="1063" t="s">
        <v>933</v>
      </c>
      <c r="D197" s="1461" t="s">
        <v>846</v>
      </c>
      <c r="E197" s="1462"/>
      <c r="F197" s="1142">
        <v>45301</v>
      </c>
      <c r="G197" s="1142">
        <v>45309</v>
      </c>
      <c r="H197" s="1217">
        <f t="shared" si="6"/>
        <v>271</v>
      </c>
      <c r="I197" s="1143">
        <v>168000</v>
      </c>
      <c r="J197" s="1143">
        <f t="shared" si="7"/>
        <v>168000</v>
      </c>
    </row>
    <row r="198" spans="1:10">
      <c r="A198" s="999">
        <v>193</v>
      </c>
      <c r="B198" s="1062" t="s">
        <v>791</v>
      </c>
      <c r="C198" s="1063" t="s">
        <v>933</v>
      </c>
      <c r="D198" s="1461" t="s">
        <v>847</v>
      </c>
      <c r="E198" s="1462"/>
      <c r="F198" s="1142">
        <v>45302</v>
      </c>
      <c r="G198" s="1142">
        <v>45310</v>
      </c>
      <c r="H198" s="1217">
        <f t="shared" si="6"/>
        <v>270</v>
      </c>
      <c r="I198" s="1143">
        <v>520000</v>
      </c>
      <c r="J198" s="1143">
        <f t="shared" si="7"/>
        <v>520000</v>
      </c>
    </row>
    <row r="199" spans="1:10">
      <c r="A199" s="999">
        <v>194</v>
      </c>
      <c r="B199" s="1062" t="s">
        <v>791</v>
      </c>
      <c r="C199" s="1063" t="s">
        <v>933</v>
      </c>
      <c r="D199" s="1461" t="s">
        <v>848</v>
      </c>
      <c r="E199" s="1462"/>
      <c r="F199" s="1142">
        <v>45303</v>
      </c>
      <c r="G199" s="1142">
        <v>45311</v>
      </c>
      <c r="H199" s="1217">
        <f t="shared" si="6"/>
        <v>269</v>
      </c>
      <c r="I199" s="1143">
        <v>644000</v>
      </c>
      <c r="J199" s="1143">
        <f t="shared" si="7"/>
        <v>644000</v>
      </c>
    </row>
    <row r="200" spans="1:10">
      <c r="A200" s="999">
        <v>195</v>
      </c>
      <c r="B200" s="1062" t="s">
        <v>791</v>
      </c>
      <c r="C200" s="1063" t="s">
        <v>933</v>
      </c>
      <c r="D200" s="1461" t="s">
        <v>849</v>
      </c>
      <c r="E200" s="1462"/>
      <c r="F200" s="1142">
        <v>45306</v>
      </c>
      <c r="G200" s="1142">
        <v>45314</v>
      </c>
      <c r="H200" s="1217">
        <f t="shared" si="6"/>
        <v>266</v>
      </c>
      <c r="I200" s="1143">
        <v>168000</v>
      </c>
      <c r="J200" s="1143">
        <f t="shared" si="7"/>
        <v>168000</v>
      </c>
    </row>
    <row r="201" spans="1:10">
      <c r="A201" s="999">
        <v>196</v>
      </c>
      <c r="B201" s="1062" t="s">
        <v>791</v>
      </c>
      <c r="C201" s="1063" t="s">
        <v>933</v>
      </c>
      <c r="D201" s="1461" t="s">
        <v>850</v>
      </c>
      <c r="E201" s="1462"/>
      <c r="F201" s="1142">
        <v>45307</v>
      </c>
      <c r="G201" s="1142">
        <v>45315</v>
      </c>
      <c r="H201" s="1217">
        <f t="shared" si="6"/>
        <v>265</v>
      </c>
      <c r="I201" s="1143">
        <v>374000</v>
      </c>
      <c r="J201" s="1143">
        <f t="shared" si="7"/>
        <v>374000</v>
      </c>
    </row>
    <row r="202" spans="1:10">
      <c r="A202" s="999">
        <v>197</v>
      </c>
      <c r="B202" s="1062" t="s">
        <v>791</v>
      </c>
      <c r="C202" s="1063" t="s">
        <v>933</v>
      </c>
      <c r="D202" s="1461" t="s">
        <v>851</v>
      </c>
      <c r="E202" s="1462"/>
      <c r="F202" s="1142">
        <v>45308</v>
      </c>
      <c r="G202" s="1142">
        <v>45316</v>
      </c>
      <c r="H202" s="1217">
        <f t="shared" si="6"/>
        <v>264</v>
      </c>
      <c r="I202" s="1143">
        <v>224000</v>
      </c>
      <c r="J202" s="1143">
        <f t="shared" si="7"/>
        <v>224000</v>
      </c>
    </row>
    <row r="203" spans="1:10">
      <c r="A203" s="999">
        <v>198</v>
      </c>
      <c r="B203" s="1062" t="s">
        <v>791</v>
      </c>
      <c r="C203" s="1063" t="s">
        <v>933</v>
      </c>
      <c r="D203" s="1461" t="s">
        <v>852</v>
      </c>
      <c r="E203" s="1462"/>
      <c r="F203" s="1142">
        <v>45309</v>
      </c>
      <c r="G203" s="1142">
        <v>45317</v>
      </c>
      <c r="H203" s="1217">
        <f t="shared" si="6"/>
        <v>263</v>
      </c>
      <c r="I203" s="1143">
        <v>512000</v>
      </c>
      <c r="J203" s="1143">
        <f t="shared" si="7"/>
        <v>512000</v>
      </c>
    </row>
    <row r="204" spans="1:10">
      <c r="A204" s="999">
        <v>199</v>
      </c>
      <c r="B204" s="1062" t="s">
        <v>791</v>
      </c>
      <c r="C204" s="1063" t="s">
        <v>933</v>
      </c>
      <c r="D204" s="1461" t="s">
        <v>853</v>
      </c>
      <c r="E204" s="1462"/>
      <c r="F204" s="1142">
        <v>45310</v>
      </c>
      <c r="G204" s="1142">
        <v>45318</v>
      </c>
      <c r="H204" s="1217">
        <f t="shared" si="6"/>
        <v>262</v>
      </c>
      <c r="I204" s="1143">
        <v>582000</v>
      </c>
      <c r="J204" s="1143">
        <f t="shared" si="7"/>
        <v>582000</v>
      </c>
    </row>
    <row r="205" spans="1:10">
      <c r="A205" s="999">
        <v>200</v>
      </c>
      <c r="B205" s="1062" t="s">
        <v>791</v>
      </c>
      <c r="C205" s="1063" t="s">
        <v>933</v>
      </c>
      <c r="D205" s="1461" t="s">
        <v>854</v>
      </c>
      <c r="E205" s="1462"/>
      <c r="F205" s="1142">
        <v>45313</v>
      </c>
      <c r="G205" s="1142">
        <v>45321</v>
      </c>
      <c r="H205" s="1217">
        <f t="shared" si="6"/>
        <v>259</v>
      </c>
      <c r="I205" s="1143">
        <v>224000</v>
      </c>
      <c r="J205" s="1143">
        <f t="shared" si="7"/>
        <v>224000</v>
      </c>
    </row>
    <row r="206" spans="1:10">
      <c r="A206" s="999">
        <v>201</v>
      </c>
      <c r="B206" s="1062" t="s">
        <v>791</v>
      </c>
      <c r="C206" s="1063" t="s">
        <v>933</v>
      </c>
      <c r="D206" s="1461" t="s">
        <v>855</v>
      </c>
      <c r="E206" s="1462"/>
      <c r="F206" s="1142">
        <v>45314</v>
      </c>
      <c r="G206" s="1142">
        <v>45322</v>
      </c>
      <c r="H206" s="1217">
        <f t="shared" si="6"/>
        <v>258</v>
      </c>
      <c r="I206" s="1143">
        <v>402000</v>
      </c>
      <c r="J206" s="1143">
        <f t="shared" si="7"/>
        <v>402000</v>
      </c>
    </row>
    <row r="207" spans="1:10">
      <c r="A207" s="999">
        <v>202</v>
      </c>
      <c r="B207" s="1062" t="s">
        <v>791</v>
      </c>
      <c r="C207" s="1063" t="s">
        <v>933</v>
      </c>
      <c r="D207" s="1461" t="s">
        <v>856</v>
      </c>
      <c r="E207" s="1462"/>
      <c r="F207" s="1142">
        <v>45315</v>
      </c>
      <c r="G207" s="1142">
        <v>45323</v>
      </c>
      <c r="H207" s="1217">
        <f t="shared" si="6"/>
        <v>257</v>
      </c>
      <c r="I207" s="1143">
        <v>140000</v>
      </c>
      <c r="J207" s="1143">
        <f t="shared" si="7"/>
        <v>140000</v>
      </c>
    </row>
    <row r="208" spans="1:10">
      <c r="A208" s="999">
        <v>203</v>
      </c>
      <c r="B208" s="1062" t="s">
        <v>791</v>
      </c>
      <c r="C208" s="1063" t="s">
        <v>933</v>
      </c>
      <c r="D208" s="1461" t="s">
        <v>857</v>
      </c>
      <c r="E208" s="1462"/>
      <c r="F208" s="1142">
        <v>45316</v>
      </c>
      <c r="G208" s="1142">
        <v>45316</v>
      </c>
      <c r="H208" s="1217">
        <f t="shared" si="6"/>
        <v>264</v>
      </c>
      <c r="I208" s="1143">
        <v>224000</v>
      </c>
      <c r="J208" s="1143">
        <f t="shared" si="7"/>
        <v>224000</v>
      </c>
    </row>
    <row r="209" spans="1:10">
      <c r="A209" s="999">
        <v>204</v>
      </c>
      <c r="B209" s="1062" t="s">
        <v>791</v>
      </c>
      <c r="C209" s="1063" t="s">
        <v>933</v>
      </c>
      <c r="D209" s="1461" t="s">
        <v>858</v>
      </c>
      <c r="E209" s="1462"/>
      <c r="F209" s="1142">
        <v>45317</v>
      </c>
      <c r="G209" s="1142">
        <v>45317</v>
      </c>
      <c r="H209" s="1217">
        <f t="shared" si="6"/>
        <v>263</v>
      </c>
      <c r="I209" s="1143">
        <v>662000</v>
      </c>
      <c r="J209" s="1143">
        <f t="shared" si="7"/>
        <v>662000</v>
      </c>
    </row>
    <row r="210" spans="1:10">
      <c r="A210" s="999">
        <v>205</v>
      </c>
      <c r="B210" s="1062" t="s">
        <v>791</v>
      </c>
      <c r="C210" s="1063" t="s">
        <v>933</v>
      </c>
      <c r="D210" s="1461" t="s">
        <v>859</v>
      </c>
      <c r="E210" s="1462"/>
      <c r="F210" s="1142">
        <v>45320</v>
      </c>
      <c r="G210" s="1142">
        <v>45320</v>
      </c>
      <c r="H210" s="1217">
        <f t="shared" si="6"/>
        <v>260</v>
      </c>
      <c r="I210" s="1143">
        <v>310000</v>
      </c>
      <c r="J210" s="1143">
        <f t="shared" si="7"/>
        <v>310000</v>
      </c>
    </row>
    <row r="211" spans="1:10">
      <c r="A211" s="999">
        <v>206</v>
      </c>
      <c r="B211" s="1062" t="s">
        <v>791</v>
      </c>
      <c r="C211" s="1063" t="s">
        <v>933</v>
      </c>
      <c r="D211" s="1461" t="s">
        <v>860</v>
      </c>
      <c r="E211" s="1462"/>
      <c r="F211" s="1142">
        <v>45321</v>
      </c>
      <c r="G211" s="1142">
        <v>45321</v>
      </c>
      <c r="H211" s="1217">
        <f t="shared" si="6"/>
        <v>259</v>
      </c>
      <c r="I211" s="1143">
        <v>360000</v>
      </c>
      <c r="J211" s="1143">
        <f t="shared" si="7"/>
        <v>360000</v>
      </c>
    </row>
    <row r="212" spans="1:10">
      <c r="A212" s="999">
        <v>207</v>
      </c>
      <c r="B212" s="1062" t="s">
        <v>791</v>
      </c>
      <c r="C212" s="1063" t="s">
        <v>933</v>
      </c>
      <c r="D212" s="1461" t="s">
        <v>861</v>
      </c>
      <c r="E212" s="1462"/>
      <c r="F212" s="1142">
        <v>45323</v>
      </c>
      <c r="G212" s="1142">
        <v>45323</v>
      </c>
      <c r="H212" s="1217">
        <f t="shared" si="6"/>
        <v>257</v>
      </c>
      <c r="I212" s="1143">
        <v>464000</v>
      </c>
      <c r="J212" s="1143">
        <f t="shared" si="7"/>
        <v>464000</v>
      </c>
    </row>
    <row r="213" spans="1:10">
      <c r="A213" s="999">
        <v>208</v>
      </c>
      <c r="B213" s="1062" t="s">
        <v>791</v>
      </c>
      <c r="C213" s="1063" t="s">
        <v>933</v>
      </c>
      <c r="D213" s="1461" t="s">
        <v>862</v>
      </c>
      <c r="E213" s="1462"/>
      <c r="F213" s="1142">
        <v>45325</v>
      </c>
      <c r="G213" s="1142">
        <v>45325</v>
      </c>
      <c r="H213" s="1217">
        <f t="shared" si="6"/>
        <v>255</v>
      </c>
      <c r="I213" s="1143">
        <v>496000</v>
      </c>
      <c r="J213" s="1143">
        <f t="shared" si="7"/>
        <v>496000</v>
      </c>
    </row>
    <row r="214" spans="1:10">
      <c r="A214" s="999">
        <v>209</v>
      </c>
      <c r="B214" s="1062" t="s">
        <v>791</v>
      </c>
      <c r="C214" s="1063" t="s">
        <v>933</v>
      </c>
      <c r="D214" s="1461" t="s">
        <v>863</v>
      </c>
      <c r="E214" s="1462"/>
      <c r="F214" s="1142">
        <v>45327</v>
      </c>
      <c r="G214" s="1142">
        <v>45327</v>
      </c>
      <c r="H214" s="1217">
        <f t="shared" si="6"/>
        <v>253</v>
      </c>
      <c r="I214" s="1143">
        <v>594000</v>
      </c>
      <c r="J214" s="1143">
        <f t="shared" si="7"/>
        <v>594000</v>
      </c>
    </row>
    <row r="215" spans="1:10">
      <c r="A215" s="999">
        <v>210</v>
      </c>
      <c r="B215" s="1062" t="s">
        <v>791</v>
      </c>
      <c r="C215" s="1063" t="s">
        <v>933</v>
      </c>
      <c r="D215" s="1461" t="s">
        <v>864</v>
      </c>
      <c r="E215" s="1462"/>
      <c r="F215" s="1142">
        <v>45328</v>
      </c>
      <c r="G215" s="1142">
        <v>45328</v>
      </c>
      <c r="H215" s="1217">
        <f t="shared" si="6"/>
        <v>252</v>
      </c>
      <c r="I215" s="1143">
        <v>224000</v>
      </c>
      <c r="J215" s="1143">
        <f t="shared" si="7"/>
        <v>224000</v>
      </c>
    </row>
    <row r="216" spans="1:10">
      <c r="A216" s="999">
        <v>211</v>
      </c>
      <c r="B216" s="1062" t="s">
        <v>791</v>
      </c>
      <c r="C216" s="1063" t="s">
        <v>933</v>
      </c>
      <c r="D216" s="1461" t="s">
        <v>865</v>
      </c>
      <c r="E216" s="1462"/>
      <c r="F216" s="1142">
        <v>45329</v>
      </c>
      <c r="G216" s="1142">
        <v>45329</v>
      </c>
      <c r="H216" s="1217">
        <f t="shared" si="6"/>
        <v>251</v>
      </c>
      <c r="I216" s="1143">
        <v>168000</v>
      </c>
      <c r="J216" s="1143">
        <f t="shared" si="7"/>
        <v>168000</v>
      </c>
    </row>
    <row r="217" spans="1:10">
      <c r="A217" s="999">
        <v>212</v>
      </c>
      <c r="B217" s="1062" t="s">
        <v>791</v>
      </c>
      <c r="C217" s="1063" t="s">
        <v>933</v>
      </c>
      <c r="D217" s="1461" t="s">
        <v>866</v>
      </c>
      <c r="E217" s="1462"/>
      <c r="F217" s="1142">
        <v>45330</v>
      </c>
      <c r="G217" s="1142">
        <v>45330</v>
      </c>
      <c r="H217" s="1217">
        <f t="shared" si="6"/>
        <v>250</v>
      </c>
      <c r="I217" s="1143">
        <v>486000</v>
      </c>
      <c r="J217" s="1143">
        <f t="shared" si="7"/>
        <v>486000</v>
      </c>
    </row>
    <row r="218" spans="1:10">
      <c r="A218" s="999">
        <v>213</v>
      </c>
      <c r="B218" s="1062" t="s">
        <v>791</v>
      </c>
      <c r="C218" s="1063" t="s">
        <v>933</v>
      </c>
      <c r="D218" s="1461" t="s">
        <v>867</v>
      </c>
      <c r="E218" s="1462"/>
      <c r="F218" s="1142">
        <v>45331</v>
      </c>
      <c r="G218" s="1142">
        <v>45331</v>
      </c>
      <c r="H218" s="1217">
        <f t="shared" si="6"/>
        <v>249</v>
      </c>
      <c r="I218" s="1143">
        <v>338000</v>
      </c>
      <c r="J218" s="1143">
        <f t="shared" si="7"/>
        <v>338000</v>
      </c>
    </row>
    <row r="219" spans="1:10">
      <c r="A219" s="999">
        <v>214</v>
      </c>
      <c r="B219" s="1062" t="s">
        <v>791</v>
      </c>
      <c r="C219" s="1063" t="s">
        <v>933</v>
      </c>
      <c r="D219" s="1461" t="s">
        <v>868</v>
      </c>
      <c r="E219" s="1462"/>
      <c r="F219" s="1142">
        <v>45332</v>
      </c>
      <c r="G219" s="1142">
        <v>45332</v>
      </c>
      <c r="H219" s="1217">
        <f t="shared" ref="H219:H282" si="8">+$J$6-G219</f>
        <v>248</v>
      </c>
      <c r="I219" s="1143">
        <v>458000</v>
      </c>
      <c r="J219" s="1143">
        <f t="shared" ref="J219:J282" si="9">+I219</f>
        <v>458000</v>
      </c>
    </row>
    <row r="220" spans="1:10">
      <c r="A220" s="999">
        <v>215</v>
      </c>
      <c r="B220" s="1062" t="s">
        <v>791</v>
      </c>
      <c r="C220" s="1063" t="s">
        <v>933</v>
      </c>
      <c r="D220" s="1461" t="s">
        <v>869</v>
      </c>
      <c r="E220" s="1462"/>
      <c r="F220" s="1142">
        <v>45334</v>
      </c>
      <c r="G220" s="1142">
        <v>45334</v>
      </c>
      <c r="H220" s="1217">
        <f t="shared" si="8"/>
        <v>246</v>
      </c>
      <c r="I220" s="1143">
        <v>488000</v>
      </c>
      <c r="J220" s="1143">
        <f t="shared" si="9"/>
        <v>488000</v>
      </c>
    </row>
    <row r="221" spans="1:10">
      <c r="A221" s="999">
        <v>216</v>
      </c>
      <c r="B221" s="1062" t="s">
        <v>791</v>
      </c>
      <c r="C221" s="1063" t="s">
        <v>933</v>
      </c>
      <c r="D221" s="1461" t="s">
        <v>870</v>
      </c>
      <c r="E221" s="1462"/>
      <c r="F221" s="1142">
        <v>45335</v>
      </c>
      <c r="G221" s="1142">
        <v>45335</v>
      </c>
      <c r="H221" s="1217">
        <f t="shared" si="8"/>
        <v>245</v>
      </c>
      <c r="I221" s="1143">
        <v>340000</v>
      </c>
      <c r="J221" s="1143">
        <f t="shared" si="9"/>
        <v>340000</v>
      </c>
    </row>
    <row r="222" spans="1:10">
      <c r="A222" s="999">
        <v>217</v>
      </c>
      <c r="B222" s="1062" t="s">
        <v>791</v>
      </c>
      <c r="C222" s="1063" t="s">
        <v>933</v>
      </c>
      <c r="D222" s="1461" t="s">
        <v>871</v>
      </c>
      <c r="E222" s="1462"/>
      <c r="F222" s="1142">
        <v>45336</v>
      </c>
      <c r="G222" s="1142">
        <v>45336</v>
      </c>
      <c r="H222" s="1217">
        <f t="shared" si="8"/>
        <v>244</v>
      </c>
      <c r="I222" s="1143">
        <v>444000</v>
      </c>
      <c r="J222" s="1143">
        <f t="shared" si="9"/>
        <v>444000</v>
      </c>
    </row>
    <row r="223" spans="1:10">
      <c r="A223" s="999">
        <v>218</v>
      </c>
      <c r="B223" s="1062" t="s">
        <v>791</v>
      </c>
      <c r="C223" s="1063" t="s">
        <v>933</v>
      </c>
      <c r="D223" s="1461" t="s">
        <v>872</v>
      </c>
      <c r="E223" s="1462"/>
      <c r="F223" s="1142">
        <v>45337</v>
      </c>
      <c r="G223" s="1142">
        <v>45337</v>
      </c>
      <c r="H223" s="1217">
        <f t="shared" si="8"/>
        <v>243</v>
      </c>
      <c r="I223" s="1143">
        <v>430000</v>
      </c>
      <c r="J223" s="1143">
        <f t="shared" si="9"/>
        <v>430000</v>
      </c>
    </row>
    <row r="224" spans="1:10">
      <c r="A224" s="999">
        <v>219</v>
      </c>
      <c r="B224" s="1062" t="s">
        <v>791</v>
      </c>
      <c r="C224" s="1063" t="s">
        <v>933</v>
      </c>
      <c r="D224" s="1461" t="s">
        <v>873</v>
      </c>
      <c r="E224" s="1462"/>
      <c r="F224" s="1142">
        <v>45338</v>
      </c>
      <c r="G224" s="1142">
        <v>45338</v>
      </c>
      <c r="H224" s="1217">
        <f t="shared" si="8"/>
        <v>242</v>
      </c>
      <c r="I224" s="1143">
        <v>782000</v>
      </c>
      <c r="J224" s="1143">
        <f t="shared" si="9"/>
        <v>782000</v>
      </c>
    </row>
    <row r="225" spans="1:10">
      <c r="A225" s="999">
        <v>220</v>
      </c>
      <c r="B225" s="1062" t="s">
        <v>791</v>
      </c>
      <c r="C225" s="1063" t="s">
        <v>933</v>
      </c>
      <c r="D225" s="1461" t="s">
        <v>874</v>
      </c>
      <c r="E225" s="1462"/>
      <c r="F225" s="1142">
        <v>45339</v>
      </c>
      <c r="G225" s="1142">
        <v>45339</v>
      </c>
      <c r="H225" s="1217">
        <f t="shared" si="8"/>
        <v>241</v>
      </c>
      <c r="I225" s="1143">
        <v>410000</v>
      </c>
      <c r="J225" s="1143">
        <f t="shared" si="9"/>
        <v>410000</v>
      </c>
    </row>
    <row r="226" spans="1:10">
      <c r="A226" s="999">
        <v>221</v>
      </c>
      <c r="B226" s="1062" t="s">
        <v>791</v>
      </c>
      <c r="C226" s="1063" t="s">
        <v>933</v>
      </c>
      <c r="D226" s="1461" t="s">
        <v>875</v>
      </c>
      <c r="E226" s="1462"/>
      <c r="F226" s="1142">
        <v>45341</v>
      </c>
      <c r="G226" s="1142">
        <v>45349</v>
      </c>
      <c r="H226" s="1217">
        <f t="shared" si="8"/>
        <v>231</v>
      </c>
      <c r="I226" s="1143">
        <v>746000</v>
      </c>
      <c r="J226" s="1143">
        <f t="shared" si="9"/>
        <v>746000</v>
      </c>
    </row>
    <row r="227" spans="1:10">
      <c r="A227" s="999">
        <v>222</v>
      </c>
      <c r="B227" s="1062" t="s">
        <v>791</v>
      </c>
      <c r="C227" s="1063" t="s">
        <v>933</v>
      </c>
      <c r="D227" s="1461" t="s">
        <v>876</v>
      </c>
      <c r="E227" s="1462"/>
      <c r="F227" s="1142">
        <v>45342</v>
      </c>
      <c r="G227" s="1142">
        <v>45350</v>
      </c>
      <c r="H227" s="1217">
        <f t="shared" si="8"/>
        <v>230</v>
      </c>
      <c r="I227" s="1143">
        <v>220000</v>
      </c>
      <c r="J227" s="1143">
        <f t="shared" si="9"/>
        <v>220000</v>
      </c>
    </row>
    <row r="228" spans="1:10">
      <c r="A228" s="999">
        <v>223</v>
      </c>
      <c r="B228" s="1062" t="s">
        <v>791</v>
      </c>
      <c r="C228" s="1063" t="s">
        <v>933</v>
      </c>
      <c r="D228" s="1461" t="s">
        <v>877</v>
      </c>
      <c r="E228" s="1462"/>
      <c r="F228" s="1142">
        <v>45343</v>
      </c>
      <c r="G228" s="1142">
        <v>45351</v>
      </c>
      <c r="H228" s="1217">
        <f t="shared" si="8"/>
        <v>229</v>
      </c>
      <c r="I228" s="1143">
        <v>196000</v>
      </c>
      <c r="J228" s="1143">
        <f t="shared" si="9"/>
        <v>196000</v>
      </c>
    </row>
    <row r="229" spans="1:10">
      <c r="A229" s="999">
        <v>224</v>
      </c>
      <c r="B229" s="1062" t="s">
        <v>791</v>
      </c>
      <c r="C229" s="1063" t="s">
        <v>933</v>
      </c>
      <c r="D229" s="1461" t="s">
        <v>878</v>
      </c>
      <c r="E229" s="1462"/>
      <c r="F229" s="1142">
        <v>45344</v>
      </c>
      <c r="G229" s="1142">
        <v>45352</v>
      </c>
      <c r="H229" s="1217">
        <f t="shared" si="8"/>
        <v>228</v>
      </c>
      <c r="I229" s="1143">
        <v>450000</v>
      </c>
      <c r="J229" s="1143">
        <f t="shared" si="9"/>
        <v>450000</v>
      </c>
    </row>
    <row r="230" spans="1:10">
      <c r="A230" s="999">
        <v>225</v>
      </c>
      <c r="B230" s="1062" t="s">
        <v>791</v>
      </c>
      <c r="C230" s="1063" t="s">
        <v>933</v>
      </c>
      <c r="D230" s="1461" t="s">
        <v>879</v>
      </c>
      <c r="E230" s="1462"/>
      <c r="F230" s="1142">
        <v>45345</v>
      </c>
      <c r="G230" s="1142">
        <v>45353</v>
      </c>
      <c r="H230" s="1217">
        <f t="shared" si="8"/>
        <v>227</v>
      </c>
      <c r="I230" s="1143">
        <v>512000</v>
      </c>
      <c r="J230" s="1143">
        <f t="shared" si="9"/>
        <v>512000</v>
      </c>
    </row>
    <row r="231" spans="1:10">
      <c r="A231" s="999">
        <v>226</v>
      </c>
      <c r="B231" s="1062" t="s">
        <v>791</v>
      </c>
      <c r="C231" s="1063" t="s">
        <v>933</v>
      </c>
      <c r="D231" s="1461" t="s">
        <v>880</v>
      </c>
      <c r="E231" s="1462"/>
      <c r="F231" s="1142">
        <v>45348</v>
      </c>
      <c r="G231" s="1142">
        <v>45357</v>
      </c>
      <c r="H231" s="1217">
        <f t="shared" si="8"/>
        <v>223</v>
      </c>
      <c r="I231" s="1143">
        <v>340000</v>
      </c>
      <c r="J231" s="1143">
        <f t="shared" si="9"/>
        <v>340000</v>
      </c>
    </row>
    <row r="232" spans="1:10">
      <c r="A232" s="999">
        <v>227</v>
      </c>
      <c r="B232" s="1062" t="s">
        <v>791</v>
      </c>
      <c r="C232" s="1063" t="s">
        <v>933</v>
      </c>
      <c r="D232" s="1461" t="s">
        <v>881</v>
      </c>
      <c r="E232" s="1462"/>
      <c r="F232" s="1142">
        <v>45349</v>
      </c>
      <c r="G232" s="1142">
        <v>45357</v>
      </c>
      <c r="H232" s="1217">
        <f t="shared" si="8"/>
        <v>223</v>
      </c>
      <c r="I232" s="1143">
        <v>470000</v>
      </c>
      <c r="J232" s="1143">
        <f t="shared" si="9"/>
        <v>470000</v>
      </c>
    </row>
    <row r="233" spans="1:10">
      <c r="A233" s="999">
        <v>228</v>
      </c>
      <c r="B233" s="1062" t="s">
        <v>791</v>
      </c>
      <c r="C233" s="1063" t="s">
        <v>933</v>
      </c>
      <c r="D233" s="1461" t="s">
        <v>882</v>
      </c>
      <c r="E233" s="1462"/>
      <c r="F233" s="1142">
        <v>45350</v>
      </c>
      <c r="G233" s="1142">
        <v>45358</v>
      </c>
      <c r="H233" s="1217">
        <f t="shared" si="8"/>
        <v>222</v>
      </c>
      <c r="I233" s="1143">
        <v>196000</v>
      </c>
      <c r="J233" s="1143">
        <f t="shared" si="9"/>
        <v>196000</v>
      </c>
    </row>
    <row r="234" spans="1:10">
      <c r="A234" s="999">
        <v>229</v>
      </c>
      <c r="B234" s="1062" t="s">
        <v>791</v>
      </c>
      <c r="C234" s="1063" t="s">
        <v>933</v>
      </c>
      <c r="D234" s="1461" t="s">
        <v>883</v>
      </c>
      <c r="E234" s="1462"/>
      <c r="F234" s="1142">
        <v>45351</v>
      </c>
      <c r="G234" s="1142">
        <v>45359</v>
      </c>
      <c r="H234" s="1217">
        <f t="shared" si="8"/>
        <v>221</v>
      </c>
      <c r="I234" s="1143">
        <v>168000</v>
      </c>
      <c r="J234" s="1143">
        <f t="shared" si="9"/>
        <v>168000</v>
      </c>
    </row>
    <row r="235" spans="1:10">
      <c r="A235" s="999">
        <v>230</v>
      </c>
      <c r="B235" s="1062" t="s">
        <v>791</v>
      </c>
      <c r="C235" s="1063" t="s">
        <v>933</v>
      </c>
      <c r="D235" s="1461" t="s">
        <v>884</v>
      </c>
      <c r="E235" s="1462"/>
      <c r="F235" s="1142">
        <v>45352</v>
      </c>
      <c r="G235" s="1142">
        <v>45360</v>
      </c>
      <c r="H235" s="1217">
        <f t="shared" si="8"/>
        <v>220</v>
      </c>
      <c r="I235" s="1143">
        <v>672000</v>
      </c>
      <c r="J235" s="1143">
        <f t="shared" si="9"/>
        <v>672000</v>
      </c>
    </row>
    <row r="236" spans="1:10">
      <c r="A236" s="999">
        <v>231</v>
      </c>
      <c r="B236" s="1062" t="s">
        <v>791</v>
      </c>
      <c r="C236" s="1063" t="s">
        <v>933</v>
      </c>
      <c r="D236" s="1461" t="s">
        <v>885</v>
      </c>
      <c r="E236" s="1462"/>
      <c r="F236" s="1142">
        <v>45353</v>
      </c>
      <c r="G236" s="1142">
        <v>45361</v>
      </c>
      <c r="H236" s="1217">
        <f t="shared" si="8"/>
        <v>219</v>
      </c>
      <c r="I236" s="1143">
        <v>436000</v>
      </c>
      <c r="J236" s="1143">
        <f t="shared" si="9"/>
        <v>436000</v>
      </c>
    </row>
    <row r="237" spans="1:10">
      <c r="A237" s="999">
        <v>232</v>
      </c>
      <c r="B237" s="1062" t="s">
        <v>791</v>
      </c>
      <c r="C237" s="1063" t="s">
        <v>933</v>
      </c>
      <c r="D237" s="1461" t="s">
        <v>886</v>
      </c>
      <c r="E237" s="1462"/>
      <c r="F237" s="1142">
        <v>45355</v>
      </c>
      <c r="G237" s="1142">
        <v>45363</v>
      </c>
      <c r="H237" s="1217">
        <f t="shared" si="8"/>
        <v>217</v>
      </c>
      <c r="I237" s="1143">
        <v>332000</v>
      </c>
      <c r="J237" s="1143">
        <f t="shared" si="9"/>
        <v>332000</v>
      </c>
    </row>
    <row r="238" spans="1:10">
      <c r="A238" s="999">
        <v>233</v>
      </c>
      <c r="B238" s="1062" t="s">
        <v>791</v>
      </c>
      <c r="C238" s="1063" t="s">
        <v>933</v>
      </c>
      <c r="D238" s="1461" t="s">
        <v>887</v>
      </c>
      <c r="E238" s="1462"/>
      <c r="F238" s="1142">
        <v>45356</v>
      </c>
      <c r="G238" s="1142">
        <v>45364</v>
      </c>
      <c r="H238" s="1217">
        <f t="shared" si="8"/>
        <v>216</v>
      </c>
      <c r="I238" s="1143">
        <v>346000</v>
      </c>
      <c r="J238" s="1143">
        <f t="shared" si="9"/>
        <v>346000</v>
      </c>
    </row>
    <row r="239" spans="1:10">
      <c r="A239" s="999">
        <v>234</v>
      </c>
      <c r="B239" s="1062" t="s">
        <v>791</v>
      </c>
      <c r="C239" s="1063" t="s">
        <v>933</v>
      </c>
      <c r="D239" s="1461" t="s">
        <v>888</v>
      </c>
      <c r="E239" s="1462"/>
      <c r="F239" s="1142">
        <v>45357</v>
      </c>
      <c r="G239" s="1142">
        <v>45365</v>
      </c>
      <c r="H239" s="1217">
        <f t="shared" si="8"/>
        <v>215</v>
      </c>
      <c r="I239" s="1143">
        <v>408000</v>
      </c>
      <c r="J239" s="1143">
        <f t="shared" si="9"/>
        <v>408000</v>
      </c>
    </row>
    <row r="240" spans="1:10">
      <c r="A240" s="999">
        <v>235</v>
      </c>
      <c r="B240" s="1062" t="s">
        <v>791</v>
      </c>
      <c r="C240" s="1063" t="s">
        <v>933</v>
      </c>
      <c r="D240" s="1461" t="s">
        <v>889</v>
      </c>
      <c r="E240" s="1462"/>
      <c r="F240" s="1142">
        <v>45358</v>
      </c>
      <c r="G240" s="1142">
        <v>45366</v>
      </c>
      <c r="H240" s="1217">
        <f t="shared" si="8"/>
        <v>214</v>
      </c>
      <c r="I240" s="1143">
        <v>546000</v>
      </c>
      <c r="J240" s="1143">
        <f t="shared" si="9"/>
        <v>546000</v>
      </c>
    </row>
    <row r="241" spans="1:10">
      <c r="A241" s="999">
        <v>236</v>
      </c>
      <c r="B241" s="1062" t="s">
        <v>791</v>
      </c>
      <c r="C241" s="1063" t="s">
        <v>933</v>
      </c>
      <c r="D241" s="1461" t="s">
        <v>890</v>
      </c>
      <c r="E241" s="1462"/>
      <c r="F241" s="1142">
        <v>45359</v>
      </c>
      <c r="G241" s="1142">
        <v>45367</v>
      </c>
      <c r="H241" s="1217">
        <f t="shared" si="8"/>
        <v>213</v>
      </c>
      <c r="I241" s="1143">
        <v>798000</v>
      </c>
      <c r="J241" s="1143">
        <f t="shared" si="9"/>
        <v>798000</v>
      </c>
    </row>
    <row r="242" spans="1:10">
      <c r="A242" s="999">
        <v>237</v>
      </c>
      <c r="B242" s="1062" t="s">
        <v>791</v>
      </c>
      <c r="C242" s="1063" t="s">
        <v>933</v>
      </c>
      <c r="D242" s="1461" t="s">
        <v>891</v>
      </c>
      <c r="E242" s="1462"/>
      <c r="F242" s="1142">
        <v>45360</v>
      </c>
      <c r="G242" s="1142">
        <v>45368</v>
      </c>
      <c r="H242" s="1217">
        <f t="shared" si="8"/>
        <v>212</v>
      </c>
      <c r="I242" s="1143">
        <v>388000</v>
      </c>
      <c r="J242" s="1143">
        <f t="shared" si="9"/>
        <v>388000</v>
      </c>
    </row>
    <row r="243" spans="1:10">
      <c r="A243" s="999">
        <v>238</v>
      </c>
      <c r="B243" s="1062" t="s">
        <v>791</v>
      </c>
      <c r="C243" s="1063" t="s">
        <v>933</v>
      </c>
      <c r="D243" s="1461" t="s">
        <v>892</v>
      </c>
      <c r="E243" s="1462"/>
      <c r="F243" s="1142">
        <v>45362</v>
      </c>
      <c r="G243" s="1142">
        <v>45370</v>
      </c>
      <c r="H243" s="1217">
        <f t="shared" si="8"/>
        <v>210</v>
      </c>
      <c r="I243" s="1143">
        <v>532000</v>
      </c>
      <c r="J243" s="1143">
        <f t="shared" si="9"/>
        <v>532000</v>
      </c>
    </row>
    <row r="244" spans="1:10">
      <c r="A244" s="999">
        <v>239</v>
      </c>
      <c r="B244" s="1062" t="s">
        <v>791</v>
      </c>
      <c r="C244" s="1063" t="s">
        <v>933</v>
      </c>
      <c r="D244" s="1461" t="s">
        <v>893</v>
      </c>
      <c r="E244" s="1462"/>
      <c r="F244" s="1142">
        <v>45363</v>
      </c>
      <c r="G244" s="1142">
        <v>45371</v>
      </c>
      <c r="H244" s="1217">
        <f t="shared" si="8"/>
        <v>209</v>
      </c>
      <c r="I244" s="1143">
        <v>326000</v>
      </c>
      <c r="J244" s="1143">
        <f t="shared" si="9"/>
        <v>326000</v>
      </c>
    </row>
    <row r="245" spans="1:10">
      <c r="A245" s="999">
        <v>240</v>
      </c>
      <c r="B245" s="1062" t="s">
        <v>791</v>
      </c>
      <c r="C245" s="1063" t="s">
        <v>933</v>
      </c>
      <c r="D245" s="1461" t="s">
        <v>894</v>
      </c>
      <c r="E245" s="1462"/>
      <c r="F245" s="1142">
        <v>45364</v>
      </c>
      <c r="G245" s="1142">
        <v>45372</v>
      </c>
      <c r="H245" s="1217">
        <f t="shared" si="8"/>
        <v>208</v>
      </c>
      <c r="I245" s="1143">
        <v>278000</v>
      </c>
      <c r="J245" s="1143">
        <f t="shared" si="9"/>
        <v>278000</v>
      </c>
    </row>
    <row r="246" spans="1:10">
      <c r="A246" s="999">
        <v>241</v>
      </c>
      <c r="B246" s="1062" t="s">
        <v>791</v>
      </c>
      <c r="C246" s="1063" t="s">
        <v>933</v>
      </c>
      <c r="D246" s="1461" t="s">
        <v>895</v>
      </c>
      <c r="E246" s="1462"/>
      <c r="F246" s="1142">
        <v>45365</v>
      </c>
      <c r="G246" s="1142">
        <v>45373</v>
      </c>
      <c r="H246" s="1217">
        <f t="shared" si="8"/>
        <v>207</v>
      </c>
      <c r="I246" s="1143">
        <v>346000</v>
      </c>
      <c r="J246" s="1143">
        <f t="shared" si="9"/>
        <v>346000</v>
      </c>
    </row>
    <row r="247" spans="1:10">
      <c r="A247" s="999">
        <v>242</v>
      </c>
      <c r="B247" s="1062" t="s">
        <v>791</v>
      </c>
      <c r="C247" s="1063" t="s">
        <v>933</v>
      </c>
      <c r="D247" s="1461" t="s">
        <v>896</v>
      </c>
      <c r="E247" s="1462"/>
      <c r="F247" s="1142">
        <v>45366</v>
      </c>
      <c r="G247" s="1142">
        <v>45374</v>
      </c>
      <c r="H247" s="1217">
        <f t="shared" si="8"/>
        <v>206</v>
      </c>
      <c r="I247" s="1143">
        <v>644000</v>
      </c>
      <c r="J247" s="1143">
        <f t="shared" si="9"/>
        <v>644000</v>
      </c>
    </row>
    <row r="248" spans="1:10">
      <c r="A248" s="999">
        <v>243</v>
      </c>
      <c r="B248" s="1062" t="s">
        <v>791</v>
      </c>
      <c r="C248" s="1063" t="s">
        <v>933</v>
      </c>
      <c r="D248" s="1461" t="s">
        <v>897</v>
      </c>
      <c r="E248" s="1462"/>
      <c r="F248" s="1142">
        <v>45367</v>
      </c>
      <c r="G248" s="1142">
        <v>45375</v>
      </c>
      <c r="H248" s="1217">
        <f t="shared" si="8"/>
        <v>205</v>
      </c>
      <c r="I248" s="1143">
        <v>242000</v>
      </c>
      <c r="J248" s="1143">
        <f t="shared" si="9"/>
        <v>242000</v>
      </c>
    </row>
    <row r="249" spans="1:10">
      <c r="A249" s="999">
        <v>244</v>
      </c>
      <c r="B249" s="1062" t="s">
        <v>791</v>
      </c>
      <c r="C249" s="1063" t="s">
        <v>933</v>
      </c>
      <c r="D249" s="1461" t="s">
        <v>898</v>
      </c>
      <c r="E249" s="1462"/>
      <c r="F249" s="1142">
        <v>45369</v>
      </c>
      <c r="G249" s="1142">
        <v>45377</v>
      </c>
      <c r="H249" s="1217">
        <f t="shared" si="8"/>
        <v>203</v>
      </c>
      <c r="I249" s="1143">
        <v>406000</v>
      </c>
      <c r="J249" s="1143">
        <f t="shared" si="9"/>
        <v>406000</v>
      </c>
    </row>
    <row r="250" spans="1:10">
      <c r="A250" s="999">
        <v>245</v>
      </c>
      <c r="B250" s="1062" t="s">
        <v>791</v>
      </c>
      <c r="C250" s="1063" t="s">
        <v>933</v>
      </c>
      <c r="D250" s="1461" t="s">
        <v>899</v>
      </c>
      <c r="E250" s="1462"/>
      <c r="F250" s="1142">
        <v>45370</v>
      </c>
      <c r="G250" s="1142">
        <v>45378</v>
      </c>
      <c r="H250" s="1217">
        <f t="shared" si="8"/>
        <v>202</v>
      </c>
      <c r="I250" s="1143">
        <v>266000</v>
      </c>
      <c r="J250" s="1143">
        <f t="shared" si="9"/>
        <v>266000</v>
      </c>
    </row>
    <row r="251" spans="1:10">
      <c r="A251" s="999">
        <v>246</v>
      </c>
      <c r="B251" s="1062" t="s">
        <v>791</v>
      </c>
      <c r="C251" s="1063" t="s">
        <v>933</v>
      </c>
      <c r="D251" s="1461" t="s">
        <v>900</v>
      </c>
      <c r="E251" s="1462"/>
      <c r="F251" s="1142">
        <v>45371</v>
      </c>
      <c r="G251" s="1142">
        <v>45379</v>
      </c>
      <c r="H251" s="1217">
        <f t="shared" si="8"/>
        <v>201</v>
      </c>
      <c r="I251" s="1143">
        <v>224000</v>
      </c>
      <c r="J251" s="1143">
        <f t="shared" si="9"/>
        <v>224000</v>
      </c>
    </row>
    <row r="252" spans="1:10">
      <c r="A252" s="999">
        <v>247</v>
      </c>
      <c r="B252" s="1062" t="s">
        <v>791</v>
      </c>
      <c r="C252" s="1063" t="s">
        <v>933</v>
      </c>
      <c r="D252" s="1461" t="s">
        <v>901</v>
      </c>
      <c r="E252" s="1462"/>
      <c r="F252" s="1142">
        <v>45372</v>
      </c>
      <c r="G252" s="1142">
        <v>45380</v>
      </c>
      <c r="H252" s="1217">
        <f t="shared" si="8"/>
        <v>200</v>
      </c>
      <c r="I252" s="1143">
        <v>252000</v>
      </c>
      <c r="J252" s="1143">
        <f t="shared" si="9"/>
        <v>252000</v>
      </c>
    </row>
    <row r="253" spans="1:10">
      <c r="A253" s="999">
        <v>248</v>
      </c>
      <c r="B253" s="1062" t="s">
        <v>791</v>
      </c>
      <c r="C253" s="1063" t="s">
        <v>933</v>
      </c>
      <c r="D253" s="1461" t="s">
        <v>902</v>
      </c>
      <c r="E253" s="1462"/>
      <c r="F253" s="1142">
        <v>45373</v>
      </c>
      <c r="G253" s="1142">
        <v>45381</v>
      </c>
      <c r="H253" s="1217">
        <f t="shared" si="8"/>
        <v>199</v>
      </c>
      <c r="I253" s="1143">
        <v>644000</v>
      </c>
      <c r="J253" s="1143">
        <f t="shared" si="9"/>
        <v>644000</v>
      </c>
    </row>
    <row r="254" spans="1:10">
      <c r="A254" s="999">
        <v>249</v>
      </c>
      <c r="B254" s="1062" t="s">
        <v>791</v>
      </c>
      <c r="C254" s="1063" t="s">
        <v>933</v>
      </c>
      <c r="D254" s="1461" t="s">
        <v>903</v>
      </c>
      <c r="E254" s="1462"/>
      <c r="F254" s="1142">
        <v>45374</v>
      </c>
      <c r="G254" s="1142">
        <v>45382</v>
      </c>
      <c r="H254" s="1217">
        <f t="shared" si="8"/>
        <v>198</v>
      </c>
      <c r="I254" s="1143">
        <v>420000</v>
      </c>
      <c r="J254" s="1143">
        <f t="shared" si="9"/>
        <v>420000</v>
      </c>
    </row>
    <row r="255" spans="1:10">
      <c r="A255" s="999">
        <v>250</v>
      </c>
      <c r="B255" s="1062" t="s">
        <v>791</v>
      </c>
      <c r="C255" s="1063" t="s">
        <v>933</v>
      </c>
      <c r="D255" s="1461" t="s">
        <v>904</v>
      </c>
      <c r="E255" s="1462"/>
      <c r="F255" s="1142">
        <v>45377</v>
      </c>
      <c r="G255" s="1142">
        <v>45385</v>
      </c>
      <c r="H255" s="1217">
        <f t="shared" si="8"/>
        <v>195</v>
      </c>
      <c r="I255" s="1143">
        <v>210000</v>
      </c>
      <c r="J255" s="1143">
        <f t="shared" si="9"/>
        <v>210000</v>
      </c>
    </row>
    <row r="256" spans="1:10">
      <c r="A256" s="999">
        <v>251</v>
      </c>
      <c r="B256" s="1062" t="s">
        <v>791</v>
      </c>
      <c r="C256" s="1063" t="s">
        <v>933</v>
      </c>
      <c r="D256" s="1461" t="s">
        <v>905</v>
      </c>
      <c r="E256" s="1462"/>
      <c r="F256" s="1142">
        <v>45378</v>
      </c>
      <c r="G256" s="1142">
        <v>45386</v>
      </c>
      <c r="H256" s="1217">
        <f t="shared" si="8"/>
        <v>194</v>
      </c>
      <c r="I256" s="1143">
        <v>98000</v>
      </c>
      <c r="J256" s="1143">
        <f t="shared" si="9"/>
        <v>98000</v>
      </c>
    </row>
    <row r="257" spans="1:10">
      <c r="A257" s="999">
        <v>252</v>
      </c>
      <c r="B257" s="1062" t="s">
        <v>791</v>
      </c>
      <c r="C257" s="1063" t="s">
        <v>933</v>
      </c>
      <c r="D257" s="1461" t="s">
        <v>906</v>
      </c>
      <c r="E257" s="1462"/>
      <c r="F257" s="1142">
        <v>45379</v>
      </c>
      <c r="G257" s="1142">
        <v>45387</v>
      </c>
      <c r="H257" s="1217">
        <f t="shared" si="8"/>
        <v>193</v>
      </c>
      <c r="I257" s="1143">
        <v>616000</v>
      </c>
      <c r="J257" s="1143">
        <f t="shared" si="9"/>
        <v>616000</v>
      </c>
    </row>
    <row r="258" spans="1:10">
      <c r="A258" s="999">
        <v>253</v>
      </c>
      <c r="B258" s="1062" t="s">
        <v>791</v>
      </c>
      <c r="C258" s="1063" t="s">
        <v>933</v>
      </c>
      <c r="D258" s="1461" t="s">
        <v>907</v>
      </c>
      <c r="E258" s="1462"/>
      <c r="F258" s="1142">
        <v>45381</v>
      </c>
      <c r="G258" s="1142">
        <v>45389</v>
      </c>
      <c r="H258" s="1217">
        <f t="shared" si="8"/>
        <v>191</v>
      </c>
      <c r="I258" s="1143">
        <v>168000</v>
      </c>
      <c r="J258" s="1143">
        <f t="shared" si="9"/>
        <v>168000</v>
      </c>
    </row>
    <row r="259" spans="1:10">
      <c r="A259" s="999">
        <v>254</v>
      </c>
      <c r="B259" s="1062" t="s">
        <v>791</v>
      </c>
      <c r="C259" s="1063" t="s">
        <v>933</v>
      </c>
      <c r="D259" s="1461" t="s">
        <v>908</v>
      </c>
      <c r="E259" s="1462"/>
      <c r="F259" s="1142">
        <v>45383</v>
      </c>
      <c r="G259" s="1142">
        <v>45391</v>
      </c>
      <c r="H259" s="1217">
        <f t="shared" si="8"/>
        <v>189</v>
      </c>
      <c r="I259" s="1143">
        <v>308000</v>
      </c>
      <c r="J259" s="1143">
        <f t="shared" si="9"/>
        <v>308000</v>
      </c>
    </row>
    <row r="260" spans="1:10">
      <c r="A260" s="999">
        <v>255</v>
      </c>
      <c r="B260" s="1062" t="s">
        <v>791</v>
      </c>
      <c r="C260" s="1063" t="s">
        <v>933</v>
      </c>
      <c r="D260" s="1461" t="s">
        <v>909</v>
      </c>
      <c r="E260" s="1462"/>
      <c r="F260" s="1142">
        <v>45384</v>
      </c>
      <c r="G260" s="1142">
        <v>45392</v>
      </c>
      <c r="H260" s="1217">
        <f t="shared" si="8"/>
        <v>188</v>
      </c>
      <c r="I260" s="1143">
        <v>252000</v>
      </c>
      <c r="J260" s="1143">
        <f t="shared" si="9"/>
        <v>252000</v>
      </c>
    </row>
    <row r="261" spans="1:10">
      <c r="A261" s="999">
        <v>256</v>
      </c>
      <c r="B261" s="1062" t="s">
        <v>791</v>
      </c>
      <c r="C261" s="1063" t="s">
        <v>933</v>
      </c>
      <c r="D261" s="1461" t="s">
        <v>910</v>
      </c>
      <c r="E261" s="1462"/>
      <c r="F261" s="1142">
        <v>45385</v>
      </c>
      <c r="G261" s="1142">
        <v>45393</v>
      </c>
      <c r="H261" s="1217">
        <f t="shared" si="8"/>
        <v>187</v>
      </c>
      <c r="I261" s="1143">
        <v>224000</v>
      </c>
      <c r="J261" s="1143">
        <f t="shared" si="9"/>
        <v>224000</v>
      </c>
    </row>
    <row r="262" spans="1:10">
      <c r="A262" s="999">
        <v>257</v>
      </c>
      <c r="B262" s="1062" t="s">
        <v>791</v>
      </c>
      <c r="C262" s="1063" t="s">
        <v>933</v>
      </c>
      <c r="D262" s="1461" t="s">
        <v>911</v>
      </c>
      <c r="E262" s="1462"/>
      <c r="F262" s="1142">
        <v>45386</v>
      </c>
      <c r="G262" s="1142">
        <v>45394</v>
      </c>
      <c r="H262" s="1217">
        <f t="shared" si="8"/>
        <v>186</v>
      </c>
      <c r="I262" s="1143">
        <v>406000</v>
      </c>
      <c r="J262" s="1143">
        <f t="shared" si="9"/>
        <v>406000</v>
      </c>
    </row>
    <row r="263" spans="1:10">
      <c r="A263" s="999">
        <v>258</v>
      </c>
      <c r="B263" s="1062" t="s">
        <v>791</v>
      </c>
      <c r="C263" s="1063" t="s">
        <v>933</v>
      </c>
      <c r="D263" s="1461" t="s">
        <v>912</v>
      </c>
      <c r="E263" s="1462"/>
      <c r="F263" s="1142">
        <v>45390</v>
      </c>
      <c r="G263" s="1142">
        <v>45398</v>
      </c>
      <c r="H263" s="1217">
        <f t="shared" si="8"/>
        <v>182</v>
      </c>
      <c r="I263" s="1143">
        <v>350000</v>
      </c>
      <c r="J263" s="1143">
        <f t="shared" si="9"/>
        <v>350000</v>
      </c>
    </row>
    <row r="264" spans="1:10">
      <c r="A264" s="999">
        <v>259</v>
      </c>
      <c r="B264" s="1062" t="s">
        <v>791</v>
      </c>
      <c r="C264" s="1063" t="s">
        <v>933</v>
      </c>
      <c r="D264" s="1461" t="s">
        <v>913</v>
      </c>
      <c r="E264" s="1462"/>
      <c r="F264" s="1142">
        <v>45392</v>
      </c>
      <c r="G264" s="1142">
        <v>45400</v>
      </c>
      <c r="H264" s="1217">
        <f t="shared" si="8"/>
        <v>180</v>
      </c>
      <c r="I264" s="1143">
        <v>238000</v>
      </c>
      <c r="J264" s="1143">
        <f t="shared" si="9"/>
        <v>238000</v>
      </c>
    </row>
    <row r="265" spans="1:10">
      <c r="A265" s="999">
        <v>260</v>
      </c>
      <c r="B265" s="1062" t="s">
        <v>791</v>
      </c>
      <c r="C265" s="1063" t="s">
        <v>933</v>
      </c>
      <c r="D265" s="1461" t="s">
        <v>914</v>
      </c>
      <c r="E265" s="1462"/>
      <c r="F265" s="1142">
        <v>45393</v>
      </c>
      <c r="G265" s="1142">
        <v>45401</v>
      </c>
      <c r="H265" s="1217">
        <f t="shared" si="8"/>
        <v>179</v>
      </c>
      <c r="I265" s="1143">
        <v>448000</v>
      </c>
      <c r="J265" s="1143">
        <f t="shared" si="9"/>
        <v>448000</v>
      </c>
    </row>
    <row r="266" spans="1:10">
      <c r="A266" s="999">
        <v>261</v>
      </c>
      <c r="B266" s="1062" t="s">
        <v>791</v>
      </c>
      <c r="C266" s="1063" t="s">
        <v>933</v>
      </c>
      <c r="D266" s="1461" t="s">
        <v>915</v>
      </c>
      <c r="E266" s="1462"/>
      <c r="F266" s="1142">
        <v>45397</v>
      </c>
      <c r="G266" s="1142">
        <v>45405</v>
      </c>
      <c r="H266" s="1217">
        <f t="shared" si="8"/>
        <v>175</v>
      </c>
      <c r="I266" s="1143">
        <v>436000</v>
      </c>
      <c r="J266" s="1143">
        <f t="shared" si="9"/>
        <v>436000</v>
      </c>
    </row>
    <row r="267" spans="1:10">
      <c r="A267" s="999">
        <v>262</v>
      </c>
      <c r="B267" s="1062" t="s">
        <v>791</v>
      </c>
      <c r="C267" s="1063" t="s">
        <v>933</v>
      </c>
      <c r="D267" s="1461" t="s">
        <v>916</v>
      </c>
      <c r="E267" s="1462"/>
      <c r="F267" s="1142">
        <v>45398</v>
      </c>
      <c r="G267" s="1142">
        <v>45406</v>
      </c>
      <c r="H267" s="1217">
        <f t="shared" si="8"/>
        <v>174</v>
      </c>
      <c r="I267" s="1143">
        <v>168000</v>
      </c>
      <c r="J267" s="1143">
        <f t="shared" si="9"/>
        <v>168000</v>
      </c>
    </row>
    <row r="268" spans="1:10">
      <c r="A268" s="999">
        <v>263</v>
      </c>
      <c r="B268" s="1062" t="s">
        <v>791</v>
      </c>
      <c r="C268" s="1063" t="s">
        <v>933</v>
      </c>
      <c r="D268" s="1461" t="s">
        <v>917</v>
      </c>
      <c r="E268" s="1462"/>
      <c r="F268" s="1142">
        <v>45399</v>
      </c>
      <c r="G268" s="1142">
        <v>45407</v>
      </c>
      <c r="H268" s="1217">
        <f t="shared" si="8"/>
        <v>173</v>
      </c>
      <c r="I268" s="1143">
        <v>276000</v>
      </c>
      <c r="J268" s="1143">
        <f t="shared" si="9"/>
        <v>276000</v>
      </c>
    </row>
    <row r="269" spans="1:10">
      <c r="A269" s="999">
        <v>264</v>
      </c>
      <c r="B269" s="1062" t="s">
        <v>791</v>
      </c>
      <c r="C269" s="1063" t="s">
        <v>933</v>
      </c>
      <c r="D269" s="1461" t="s">
        <v>918</v>
      </c>
      <c r="E269" s="1462"/>
      <c r="F269" s="1142">
        <v>45400</v>
      </c>
      <c r="G269" s="1142">
        <v>45408</v>
      </c>
      <c r="H269" s="1217">
        <f t="shared" si="8"/>
        <v>172</v>
      </c>
      <c r="I269" s="1143">
        <v>406000</v>
      </c>
      <c r="J269" s="1143">
        <f t="shared" si="9"/>
        <v>406000</v>
      </c>
    </row>
    <row r="270" spans="1:10">
      <c r="A270" s="999">
        <v>265</v>
      </c>
      <c r="B270" s="1062" t="s">
        <v>791</v>
      </c>
      <c r="C270" s="1063" t="s">
        <v>933</v>
      </c>
      <c r="D270" s="1461" t="s">
        <v>919</v>
      </c>
      <c r="E270" s="1462"/>
      <c r="F270" s="1142">
        <v>45401</v>
      </c>
      <c r="G270" s="1142">
        <v>45409</v>
      </c>
      <c r="H270" s="1217">
        <f t="shared" si="8"/>
        <v>171</v>
      </c>
      <c r="I270" s="1143">
        <v>458000</v>
      </c>
      <c r="J270" s="1143">
        <f t="shared" si="9"/>
        <v>458000</v>
      </c>
    </row>
    <row r="271" spans="1:10">
      <c r="A271" s="999">
        <v>266</v>
      </c>
      <c r="B271" s="1062" t="s">
        <v>791</v>
      </c>
      <c r="C271" s="1063" t="s">
        <v>933</v>
      </c>
      <c r="D271" s="1461" t="s">
        <v>920</v>
      </c>
      <c r="E271" s="1462"/>
      <c r="F271" s="1142">
        <v>45404</v>
      </c>
      <c r="G271" s="1142">
        <v>45412</v>
      </c>
      <c r="H271" s="1217">
        <f t="shared" si="8"/>
        <v>168</v>
      </c>
      <c r="I271" s="1143">
        <v>212000</v>
      </c>
      <c r="J271" s="1143">
        <f t="shared" si="9"/>
        <v>212000</v>
      </c>
    </row>
    <row r="272" spans="1:10">
      <c r="A272" s="999">
        <v>267</v>
      </c>
      <c r="B272" s="1062" t="s">
        <v>791</v>
      </c>
      <c r="C272" s="1063" t="s">
        <v>933</v>
      </c>
      <c r="D272" s="1461" t="s">
        <v>921</v>
      </c>
      <c r="E272" s="1462"/>
      <c r="F272" s="1142">
        <v>45405</v>
      </c>
      <c r="G272" s="1142">
        <v>45413</v>
      </c>
      <c r="H272" s="1217">
        <f t="shared" si="8"/>
        <v>167</v>
      </c>
      <c r="I272" s="1143">
        <v>268000</v>
      </c>
      <c r="J272" s="1143">
        <f t="shared" si="9"/>
        <v>268000</v>
      </c>
    </row>
    <row r="273" spans="1:10">
      <c r="A273" s="999">
        <v>268</v>
      </c>
      <c r="B273" s="1062" t="s">
        <v>791</v>
      </c>
      <c r="C273" s="1063" t="s">
        <v>933</v>
      </c>
      <c r="D273" s="1461" t="s">
        <v>922</v>
      </c>
      <c r="E273" s="1462"/>
      <c r="F273" s="1142">
        <v>45406</v>
      </c>
      <c r="G273" s="1142">
        <v>45414</v>
      </c>
      <c r="H273" s="1217">
        <f t="shared" si="8"/>
        <v>166</v>
      </c>
      <c r="I273" s="1143">
        <v>354000</v>
      </c>
      <c r="J273" s="1143">
        <f t="shared" si="9"/>
        <v>354000</v>
      </c>
    </row>
    <row r="274" spans="1:10">
      <c r="A274" s="999">
        <v>269</v>
      </c>
      <c r="B274" s="1062" t="s">
        <v>791</v>
      </c>
      <c r="C274" s="1063" t="s">
        <v>933</v>
      </c>
      <c r="D274" s="1461" t="s">
        <v>923</v>
      </c>
      <c r="E274" s="1462"/>
      <c r="F274" s="1142">
        <v>45411</v>
      </c>
      <c r="G274" s="1142">
        <v>45419</v>
      </c>
      <c r="H274" s="1217">
        <f t="shared" si="8"/>
        <v>161</v>
      </c>
      <c r="I274" s="1143">
        <v>374000</v>
      </c>
      <c r="J274" s="1143">
        <f t="shared" si="9"/>
        <v>374000</v>
      </c>
    </row>
    <row r="275" spans="1:10">
      <c r="A275" s="999">
        <v>270</v>
      </c>
      <c r="B275" s="1062" t="s">
        <v>791</v>
      </c>
      <c r="C275" s="1063" t="s">
        <v>933</v>
      </c>
      <c r="D275" s="1461" t="s">
        <v>924</v>
      </c>
      <c r="E275" s="1462"/>
      <c r="F275" s="1142">
        <v>45412</v>
      </c>
      <c r="G275" s="1142">
        <v>45420</v>
      </c>
      <c r="H275" s="1217">
        <f t="shared" si="8"/>
        <v>160</v>
      </c>
      <c r="I275" s="1143">
        <v>298000</v>
      </c>
      <c r="J275" s="1143">
        <f t="shared" si="9"/>
        <v>298000</v>
      </c>
    </row>
    <row r="276" spans="1:10">
      <c r="A276" s="999">
        <v>271</v>
      </c>
      <c r="B276" s="1062" t="s">
        <v>791</v>
      </c>
      <c r="C276" s="1063" t="s">
        <v>933</v>
      </c>
      <c r="D276" s="1461" t="s">
        <v>925</v>
      </c>
      <c r="E276" s="1462"/>
      <c r="F276" s="1142">
        <v>45414</v>
      </c>
      <c r="G276" s="1142">
        <v>45422</v>
      </c>
      <c r="H276" s="1217">
        <f t="shared" si="8"/>
        <v>158</v>
      </c>
      <c r="I276" s="1143">
        <v>396000</v>
      </c>
      <c r="J276" s="1143">
        <f t="shared" si="9"/>
        <v>396000</v>
      </c>
    </row>
    <row r="277" spans="1:10">
      <c r="A277" s="999">
        <v>272</v>
      </c>
      <c r="B277" s="1062" t="s">
        <v>791</v>
      </c>
      <c r="C277" s="1063" t="s">
        <v>933</v>
      </c>
      <c r="D277" s="1461" t="s">
        <v>926</v>
      </c>
      <c r="E277" s="1462"/>
      <c r="F277" s="1142">
        <v>45415</v>
      </c>
      <c r="G277" s="1142">
        <v>45423</v>
      </c>
      <c r="H277" s="1217">
        <f t="shared" si="8"/>
        <v>157</v>
      </c>
      <c r="I277" s="1143">
        <v>478000</v>
      </c>
      <c r="J277" s="1143">
        <f t="shared" si="9"/>
        <v>478000</v>
      </c>
    </row>
    <row r="278" spans="1:10">
      <c r="A278" s="999">
        <v>273</v>
      </c>
      <c r="B278" s="1062" t="s">
        <v>791</v>
      </c>
      <c r="C278" s="1063" t="s">
        <v>933</v>
      </c>
      <c r="D278" s="1461" t="s">
        <v>927</v>
      </c>
      <c r="E278" s="1462"/>
      <c r="F278" s="1142">
        <v>45418</v>
      </c>
      <c r="G278" s="1142">
        <v>45426</v>
      </c>
      <c r="H278" s="1217">
        <f t="shared" si="8"/>
        <v>154</v>
      </c>
      <c r="I278" s="1143">
        <v>422000</v>
      </c>
      <c r="J278" s="1143">
        <f t="shared" si="9"/>
        <v>422000</v>
      </c>
    </row>
    <row r="279" spans="1:10">
      <c r="A279" s="999">
        <v>274</v>
      </c>
      <c r="B279" s="1062" t="s">
        <v>791</v>
      </c>
      <c r="C279" s="1063" t="s">
        <v>933</v>
      </c>
      <c r="D279" s="1461" t="s">
        <v>928</v>
      </c>
      <c r="E279" s="1462"/>
      <c r="F279" s="1142">
        <v>45419</v>
      </c>
      <c r="G279" s="1142">
        <v>45427</v>
      </c>
      <c r="H279" s="1217">
        <f t="shared" si="8"/>
        <v>153</v>
      </c>
      <c r="I279" s="1143">
        <v>332000</v>
      </c>
      <c r="J279" s="1143">
        <f t="shared" si="9"/>
        <v>332000</v>
      </c>
    </row>
    <row r="280" spans="1:10">
      <c r="A280" s="999">
        <v>275</v>
      </c>
      <c r="B280" s="1062" t="s">
        <v>791</v>
      </c>
      <c r="C280" s="1063" t="s">
        <v>933</v>
      </c>
      <c r="D280" s="1461" t="s">
        <v>929</v>
      </c>
      <c r="E280" s="1462"/>
      <c r="F280" s="1142">
        <v>45420</v>
      </c>
      <c r="G280" s="1142">
        <v>45428</v>
      </c>
      <c r="H280" s="1217">
        <f t="shared" si="8"/>
        <v>152</v>
      </c>
      <c r="I280" s="1143">
        <v>220000</v>
      </c>
      <c r="J280" s="1143">
        <f t="shared" si="9"/>
        <v>220000</v>
      </c>
    </row>
    <row r="281" spans="1:10">
      <c r="A281" s="999">
        <v>276</v>
      </c>
      <c r="B281" s="1062" t="s">
        <v>791</v>
      </c>
      <c r="C281" s="1063" t="s">
        <v>933</v>
      </c>
      <c r="D281" s="1461" t="s">
        <v>930</v>
      </c>
      <c r="E281" s="1462"/>
      <c r="F281" s="1142">
        <v>45421</v>
      </c>
      <c r="G281" s="1142">
        <v>45429</v>
      </c>
      <c r="H281" s="1217">
        <f t="shared" si="8"/>
        <v>151</v>
      </c>
      <c r="I281" s="1143">
        <v>360000</v>
      </c>
      <c r="J281" s="1143">
        <f t="shared" si="9"/>
        <v>360000</v>
      </c>
    </row>
    <row r="282" spans="1:10" ht="12.75" customHeight="1">
      <c r="A282" s="999">
        <v>277</v>
      </c>
      <c r="B282" s="1062" t="s">
        <v>791</v>
      </c>
      <c r="C282" s="1063" t="s">
        <v>933</v>
      </c>
      <c r="D282" s="1461" t="s">
        <v>931</v>
      </c>
      <c r="E282" s="1462"/>
      <c r="F282" s="1142">
        <v>45423</v>
      </c>
      <c r="G282" s="1142">
        <v>45431</v>
      </c>
      <c r="H282" s="1217">
        <f t="shared" si="8"/>
        <v>149</v>
      </c>
      <c r="I282" s="1143">
        <v>380000</v>
      </c>
      <c r="J282" s="1143">
        <f t="shared" si="9"/>
        <v>380000</v>
      </c>
    </row>
    <row r="283" spans="1:10" ht="12.75" customHeight="1">
      <c r="A283" s="999">
        <v>278</v>
      </c>
      <c r="B283" s="1062" t="s">
        <v>791</v>
      </c>
      <c r="C283" s="1063" t="s">
        <v>933</v>
      </c>
      <c r="D283" s="1461" t="s">
        <v>932</v>
      </c>
      <c r="E283" s="1462"/>
      <c r="F283" s="1142">
        <v>45435</v>
      </c>
      <c r="G283" s="1142">
        <v>45443</v>
      </c>
      <c r="H283" s="1217">
        <f t="shared" ref="H283:H346" si="10">+$J$6-G283</f>
        <v>137</v>
      </c>
      <c r="I283" s="1143">
        <v>926000</v>
      </c>
      <c r="J283" s="1143">
        <f t="shared" ref="J283:J346" si="11">+I283</f>
        <v>926000</v>
      </c>
    </row>
    <row r="284" spans="1:10" ht="12.75" customHeight="1">
      <c r="A284" s="999">
        <v>279</v>
      </c>
      <c r="B284" s="1471" t="s">
        <v>1563</v>
      </c>
      <c r="C284" s="914" t="s">
        <v>1564</v>
      </c>
      <c r="D284" s="1461" t="s">
        <v>1565</v>
      </c>
      <c r="E284" s="1462"/>
      <c r="F284" s="1087">
        <v>45237</v>
      </c>
      <c r="G284" s="593">
        <v>45237</v>
      </c>
      <c r="H284" s="1217">
        <f t="shared" si="10"/>
        <v>343</v>
      </c>
      <c r="I284" s="914">
        <v>4760000</v>
      </c>
      <c r="J284" s="1143">
        <f t="shared" si="11"/>
        <v>4760000</v>
      </c>
    </row>
    <row r="285" spans="1:10" ht="12.75" customHeight="1">
      <c r="A285" s="999">
        <v>280</v>
      </c>
      <c r="B285" s="1472"/>
      <c r="C285" s="914" t="s">
        <v>1564</v>
      </c>
      <c r="D285" s="1461" t="s">
        <v>1566</v>
      </c>
      <c r="E285" s="1462"/>
      <c r="F285" s="1087">
        <v>45265</v>
      </c>
      <c r="G285" s="593">
        <v>45272</v>
      </c>
      <c r="H285" s="1217">
        <f t="shared" si="10"/>
        <v>308</v>
      </c>
      <c r="I285" s="914">
        <v>4864085.7300000004</v>
      </c>
      <c r="J285" s="1143">
        <f t="shared" si="11"/>
        <v>4864085.7300000004</v>
      </c>
    </row>
    <row r="286" spans="1:10" ht="12.75" customHeight="1">
      <c r="A286" s="999">
        <v>281</v>
      </c>
      <c r="B286" s="1472"/>
      <c r="C286" s="914" t="s">
        <v>1564</v>
      </c>
      <c r="D286" s="1461" t="s">
        <v>1567</v>
      </c>
      <c r="E286" s="1462"/>
      <c r="F286" s="1087">
        <v>45303</v>
      </c>
      <c r="G286" s="593">
        <v>45310</v>
      </c>
      <c r="H286" s="1217">
        <f t="shared" si="10"/>
        <v>270</v>
      </c>
      <c r="I286" s="914">
        <v>5384512</v>
      </c>
      <c r="J286" s="1143">
        <f t="shared" si="11"/>
        <v>5384512</v>
      </c>
    </row>
    <row r="287" spans="1:10" ht="12.75" customHeight="1">
      <c r="A287" s="999">
        <v>282</v>
      </c>
      <c r="B287" s="1472"/>
      <c r="C287" s="914" t="s">
        <v>1564</v>
      </c>
      <c r="D287" s="1461" t="s">
        <v>1568</v>
      </c>
      <c r="E287" s="1462"/>
      <c r="F287" s="1087">
        <v>45330</v>
      </c>
      <c r="G287" s="593">
        <v>45337</v>
      </c>
      <c r="H287" s="1217">
        <f t="shared" si="10"/>
        <v>243</v>
      </c>
      <c r="I287" s="914">
        <v>5384512</v>
      </c>
      <c r="J287" s="1143">
        <f t="shared" si="11"/>
        <v>5384512</v>
      </c>
    </row>
    <row r="288" spans="1:10" ht="12.75" customHeight="1">
      <c r="A288" s="999">
        <v>283</v>
      </c>
      <c r="B288" s="1472"/>
      <c r="C288" s="914" t="s">
        <v>1564</v>
      </c>
      <c r="D288" s="1461" t="s">
        <v>1569</v>
      </c>
      <c r="E288" s="1462"/>
      <c r="F288" s="1087">
        <v>45359</v>
      </c>
      <c r="G288" s="593">
        <v>45366</v>
      </c>
      <c r="H288" s="1217">
        <f t="shared" si="10"/>
        <v>214</v>
      </c>
      <c r="I288" s="914">
        <v>5384512</v>
      </c>
      <c r="J288" s="1143">
        <f t="shared" si="11"/>
        <v>5384512</v>
      </c>
    </row>
    <row r="289" spans="1:10" ht="12.75" customHeight="1">
      <c r="A289" s="999">
        <v>284</v>
      </c>
      <c r="B289" s="1472"/>
      <c r="C289" s="914" t="s">
        <v>1564</v>
      </c>
      <c r="D289" s="1461" t="s">
        <v>1570</v>
      </c>
      <c r="E289" s="1462"/>
      <c r="F289" s="1087">
        <v>45386</v>
      </c>
      <c r="G289" s="593">
        <v>45393</v>
      </c>
      <c r="H289" s="1217">
        <f t="shared" si="10"/>
        <v>187</v>
      </c>
      <c r="I289" s="914">
        <v>5384512</v>
      </c>
      <c r="J289" s="1143">
        <f t="shared" si="11"/>
        <v>5384512</v>
      </c>
    </row>
    <row r="290" spans="1:10" ht="12.75" customHeight="1">
      <c r="A290" s="999">
        <v>285</v>
      </c>
      <c r="B290" s="1472"/>
      <c r="C290" s="914" t="s">
        <v>1564</v>
      </c>
      <c r="D290" s="1461" t="s">
        <v>1571</v>
      </c>
      <c r="E290" s="1462"/>
      <c r="F290" s="1087">
        <v>45418</v>
      </c>
      <c r="G290" s="593">
        <v>45425</v>
      </c>
      <c r="H290" s="1217">
        <f t="shared" si="10"/>
        <v>155</v>
      </c>
      <c r="I290" s="914">
        <v>5384512</v>
      </c>
      <c r="J290" s="1143">
        <f t="shared" si="11"/>
        <v>5384512</v>
      </c>
    </row>
    <row r="291" spans="1:10" ht="12.75" customHeight="1">
      <c r="A291" s="999">
        <v>286</v>
      </c>
      <c r="B291" s="1473"/>
      <c r="C291" s="914" t="s">
        <v>1421</v>
      </c>
      <c r="D291" s="1461" t="s">
        <v>1422</v>
      </c>
      <c r="E291" s="1462"/>
      <c r="F291" s="1087">
        <v>45385</v>
      </c>
      <c r="G291" s="593">
        <v>45385</v>
      </c>
      <c r="H291" s="1217">
        <f t="shared" si="10"/>
        <v>195</v>
      </c>
      <c r="I291" s="914">
        <v>86800</v>
      </c>
      <c r="J291" s="1143">
        <f t="shared" si="11"/>
        <v>86800</v>
      </c>
    </row>
    <row r="292" spans="1:10" ht="12.75" customHeight="1">
      <c r="A292" s="999">
        <v>287</v>
      </c>
      <c r="B292" s="1471" t="s">
        <v>1493</v>
      </c>
      <c r="C292" s="914" t="s">
        <v>1494</v>
      </c>
      <c r="D292" s="1461">
        <v>46980874</v>
      </c>
      <c r="E292" s="1462"/>
      <c r="F292" s="1087">
        <v>45385</v>
      </c>
      <c r="G292" s="593">
        <v>45394</v>
      </c>
      <c r="H292" s="1217">
        <f t="shared" si="10"/>
        <v>186</v>
      </c>
      <c r="I292" s="914">
        <v>298400</v>
      </c>
      <c r="J292" s="1143">
        <f t="shared" si="11"/>
        <v>298400</v>
      </c>
    </row>
    <row r="293" spans="1:10">
      <c r="A293" s="999">
        <v>288</v>
      </c>
      <c r="B293" s="1472"/>
      <c r="C293" s="914" t="s">
        <v>1494</v>
      </c>
      <c r="D293" s="1461">
        <v>47197328</v>
      </c>
      <c r="E293" s="1462"/>
      <c r="F293" s="1087">
        <v>45416</v>
      </c>
      <c r="G293" s="593">
        <v>45426</v>
      </c>
      <c r="H293" s="1217">
        <f t="shared" si="10"/>
        <v>154</v>
      </c>
      <c r="I293" s="914">
        <v>514030</v>
      </c>
      <c r="J293" s="1143">
        <f t="shared" si="11"/>
        <v>514030</v>
      </c>
    </row>
    <row r="294" spans="1:10">
      <c r="A294" s="999">
        <v>289</v>
      </c>
      <c r="B294" s="1472"/>
      <c r="C294" s="914" t="s">
        <v>1494</v>
      </c>
      <c r="D294" s="1461">
        <v>47411481</v>
      </c>
      <c r="E294" s="1462"/>
      <c r="F294" s="1087">
        <v>45448</v>
      </c>
      <c r="G294" s="593">
        <v>45455</v>
      </c>
      <c r="H294" s="1217">
        <f t="shared" si="10"/>
        <v>125</v>
      </c>
      <c r="I294" s="914">
        <v>397140</v>
      </c>
      <c r="J294" s="1143">
        <f t="shared" si="11"/>
        <v>397140</v>
      </c>
    </row>
    <row r="295" spans="1:10">
      <c r="A295" s="999">
        <v>290</v>
      </c>
      <c r="B295" s="1472"/>
      <c r="C295" s="914" t="s">
        <v>1494</v>
      </c>
      <c r="D295" s="1461">
        <v>47466734</v>
      </c>
      <c r="E295" s="1462"/>
      <c r="F295" s="1087">
        <v>45450</v>
      </c>
      <c r="G295" s="593">
        <v>45462</v>
      </c>
      <c r="H295" s="1217">
        <f t="shared" si="10"/>
        <v>118</v>
      </c>
      <c r="I295" s="914">
        <v>527930</v>
      </c>
      <c r="J295" s="1143">
        <f t="shared" si="11"/>
        <v>527930</v>
      </c>
    </row>
    <row r="296" spans="1:10">
      <c r="A296" s="999">
        <v>291</v>
      </c>
      <c r="B296" s="1473"/>
      <c r="C296" s="914" t="s">
        <v>1494</v>
      </c>
      <c r="D296" s="1461">
        <v>47628834</v>
      </c>
      <c r="E296" s="1462"/>
      <c r="F296" s="1087">
        <v>45477</v>
      </c>
      <c r="G296" s="593">
        <v>45486</v>
      </c>
      <c r="H296" s="1217">
        <f t="shared" si="10"/>
        <v>94</v>
      </c>
      <c r="I296" s="914">
        <v>77500</v>
      </c>
      <c r="J296" s="1143">
        <f t="shared" si="11"/>
        <v>77500</v>
      </c>
    </row>
    <row r="297" spans="1:10" ht="12.75" customHeight="1">
      <c r="A297" s="999">
        <v>292</v>
      </c>
      <c r="B297" s="1471" t="s">
        <v>1423</v>
      </c>
      <c r="C297" s="914" t="s">
        <v>1424</v>
      </c>
      <c r="D297" s="1461">
        <v>404</v>
      </c>
      <c r="E297" s="1462"/>
      <c r="F297" s="1087">
        <v>45085</v>
      </c>
      <c r="G297" s="593">
        <v>45085</v>
      </c>
      <c r="H297" s="1217">
        <f t="shared" si="10"/>
        <v>495</v>
      </c>
      <c r="I297" s="914">
        <v>794920</v>
      </c>
      <c r="J297" s="1143">
        <f t="shared" si="11"/>
        <v>794920</v>
      </c>
    </row>
    <row r="298" spans="1:10">
      <c r="A298" s="999">
        <v>293</v>
      </c>
      <c r="B298" s="1473"/>
      <c r="C298" s="914" t="s">
        <v>1424</v>
      </c>
      <c r="D298" s="1461">
        <v>361</v>
      </c>
      <c r="E298" s="1462"/>
      <c r="F298" s="1087">
        <v>45128</v>
      </c>
      <c r="G298" s="593">
        <v>45128</v>
      </c>
      <c r="H298" s="1217">
        <f t="shared" si="10"/>
        <v>452</v>
      </c>
      <c r="I298" s="914">
        <v>273529</v>
      </c>
      <c r="J298" s="1143">
        <f t="shared" si="11"/>
        <v>273529</v>
      </c>
    </row>
    <row r="299" spans="1:10" ht="12.75" customHeight="1">
      <c r="A299" s="999">
        <v>294</v>
      </c>
      <c r="B299" s="1471" t="s">
        <v>1425</v>
      </c>
      <c r="C299" s="914" t="s">
        <v>1426</v>
      </c>
      <c r="D299" s="1461" t="s">
        <v>1427</v>
      </c>
      <c r="E299" s="1462"/>
      <c r="F299" s="1087">
        <v>45342</v>
      </c>
      <c r="G299" s="593">
        <v>45342</v>
      </c>
      <c r="H299" s="1217">
        <f t="shared" si="10"/>
        <v>238</v>
      </c>
      <c r="I299" s="914">
        <v>1660050</v>
      </c>
      <c r="J299" s="1143">
        <f t="shared" si="11"/>
        <v>1660050</v>
      </c>
    </row>
    <row r="300" spans="1:10" ht="12.75" customHeight="1">
      <c r="A300" s="999">
        <v>295</v>
      </c>
      <c r="B300" s="1472"/>
      <c r="C300" s="914" t="s">
        <v>1426</v>
      </c>
      <c r="D300" s="1461" t="s">
        <v>1427</v>
      </c>
      <c r="E300" s="1462"/>
      <c r="F300" s="1087">
        <v>45342</v>
      </c>
      <c r="G300" s="593">
        <v>45342</v>
      </c>
      <c r="H300" s="1217">
        <f t="shared" si="10"/>
        <v>238</v>
      </c>
      <c r="I300" s="914">
        <v>261800</v>
      </c>
      <c r="J300" s="1143">
        <f t="shared" si="11"/>
        <v>261800</v>
      </c>
    </row>
    <row r="301" spans="1:10" ht="12.75" customHeight="1">
      <c r="A301" s="999">
        <v>296</v>
      </c>
      <c r="B301" s="1473"/>
      <c r="C301" s="914" t="s">
        <v>1426</v>
      </c>
      <c r="D301" s="1461"/>
      <c r="E301" s="1462"/>
      <c r="F301" s="1087">
        <v>45342</v>
      </c>
      <c r="G301" s="593">
        <v>45342</v>
      </c>
      <c r="H301" s="1217">
        <f t="shared" si="10"/>
        <v>238</v>
      </c>
      <c r="I301" s="914">
        <v>148750</v>
      </c>
      <c r="J301" s="1143">
        <f t="shared" si="11"/>
        <v>148750</v>
      </c>
    </row>
    <row r="302" spans="1:10" ht="12.75" customHeight="1">
      <c r="A302" s="999">
        <v>297</v>
      </c>
      <c r="B302" s="1471" t="s">
        <v>683</v>
      </c>
      <c r="C302" s="914" t="s">
        <v>684</v>
      </c>
      <c r="D302" s="1461" t="s">
        <v>1573</v>
      </c>
      <c r="E302" s="1462"/>
      <c r="F302" s="1087">
        <v>45098</v>
      </c>
      <c r="G302" s="593">
        <v>45128</v>
      </c>
      <c r="H302" s="1217">
        <f t="shared" si="10"/>
        <v>452</v>
      </c>
      <c r="I302" s="914">
        <v>3000000</v>
      </c>
      <c r="J302" s="1143">
        <f t="shared" si="11"/>
        <v>3000000</v>
      </c>
    </row>
    <row r="303" spans="1:10" ht="12.75" customHeight="1">
      <c r="A303" s="999">
        <v>298</v>
      </c>
      <c r="B303" s="1472"/>
      <c r="C303" s="914" t="s">
        <v>684</v>
      </c>
      <c r="D303" s="1461" t="s">
        <v>1574</v>
      </c>
      <c r="E303" s="1462"/>
      <c r="F303" s="1087">
        <v>45128</v>
      </c>
      <c r="G303" s="593">
        <v>45158</v>
      </c>
      <c r="H303" s="1217">
        <f t="shared" si="10"/>
        <v>422</v>
      </c>
      <c r="I303" s="914">
        <v>7507500</v>
      </c>
      <c r="J303" s="1143">
        <f t="shared" si="11"/>
        <v>7507500</v>
      </c>
    </row>
    <row r="304" spans="1:10" ht="12.75" customHeight="1">
      <c r="A304" s="999">
        <v>299</v>
      </c>
      <c r="B304" s="1472"/>
      <c r="C304" s="914" t="s">
        <v>684</v>
      </c>
      <c r="D304" s="1461" t="s">
        <v>1575</v>
      </c>
      <c r="E304" s="1462"/>
      <c r="F304" s="1087">
        <v>45177</v>
      </c>
      <c r="G304" s="593">
        <v>44934</v>
      </c>
      <c r="H304" s="1217">
        <f t="shared" si="10"/>
        <v>646</v>
      </c>
      <c r="I304" s="914">
        <v>5197500</v>
      </c>
      <c r="J304" s="1143">
        <f t="shared" si="11"/>
        <v>5197500</v>
      </c>
    </row>
    <row r="305" spans="1:10" ht="12.75" customHeight="1">
      <c r="A305" s="999">
        <v>300</v>
      </c>
      <c r="B305" s="1472"/>
      <c r="C305" s="914" t="s">
        <v>684</v>
      </c>
      <c r="D305" s="1461" t="s">
        <v>1576</v>
      </c>
      <c r="E305" s="1462"/>
      <c r="F305" s="1087">
        <v>45177</v>
      </c>
      <c r="G305" s="593">
        <v>45229</v>
      </c>
      <c r="H305" s="1217">
        <f t="shared" si="10"/>
        <v>351</v>
      </c>
      <c r="I305" s="914">
        <v>5197500</v>
      </c>
      <c r="J305" s="1143">
        <f t="shared" si="11"/>
        <v>5197500</v>
      </c>
    </row>
    <row r="306" spans="1:10" ht="12.75" customHeight="1">
      <c r="A306" s="999">
        <v>301</v>
      </c>
      <c r="B306" s="1472"/>
      <c r="C306" s="914" t="s">
        <v>684</v>
      </c>
      <c r="D306" s="1461" t="s">
        <v>1577</v>
      </c>
      <c r="E306" s="1462"/>
      <c r="F306" s="1087">
        <v>45225</v>
      </c>
      <c r="G306" s="593">
        <v>45225</v>
      </c>
      <c r="H306" s="1217">
        <f t="shared" si="10"/>
        <v>355</v>
      </c>
      <c r="I306" s="914">
        <v>5197500</v>
      </c>
      <c r="J306" s="1143">
        <f t="shared" si="11"/>
        <v>5197500</v>
      </c>
    </row>
    <row r="307" spans="1:10" ht="12.75" customHeight="1">
      <c r="A307" s="999">
        <v>302</v>
      </c>
      <c r="B307" s="1472"/>
      <c r="C307" s="914" t="s">
        <v>684</v>
      </c>
      <c r="D307" s="1461" t="s">
        <v>1578</v>
      </c>
      <c r="E307" s="1462"/>
      <c r="F307" s="1087">
        <v>45253</v>
      </c>
      <c r="G307" s="593">
        <v>45283</v>
      </c>
      <c r="H307" s="1217">
        <f t="shared" si="10"/>
        <v>297</v>
      </c>
      <c r="I307" s="914">
        <v>5197500</v>
      </c>
      <c r="J307" s="1143">
        <f t="shared" si="11"/>
        <v>5197500</v>
      </c>
    </row>
    <row r="308" spans="1:10" ht="12.75" customHeight="1">
      <c r="A308" s="999">
        <v>303</v>
      </c>
      <c r="B308" s="1472"/>
      <c r="C308" s="914" t="s">
        <v>684</v>
      </c>
      <c r="D308" s="1461" t="s">
        <v>1579</v>
      </c>
      <c r="E308" s="1462"/>
      <c r="F308" s="1087">
        <v>45279</v>
      </c>
      <c r="G308" s="593">
        <v>45309</v>
      </c>
      <c r="H308" s="1217">
        <f t="shared" si="10"/>
        <v>271</v>
      </c>
      <c r="I308" s="914">
        <v>5197500</v>
      </c>
      <c r="J308" s="1143">
        <f t="shared" si="11"/>
        <v>5197500</v>
      </c>
    </row>
    <row r="309" spans="1:10" ht="12.75" customHeight="1">
      <c r="A309" s="999">
        <v>304</v>
      </c>
      <c r="B309" s="1472"/>
      <c r="C309" s="914" t="s">
        <v>684</v>
      </c>
      <c r="D309" s="1461" t="s">
        <v>1580</v>
      </c>
      <c r="E309" s="1462"/>
      <c r="F309" s="1087">
        <v>45324</v>
      </c>
      <c r="G309" s="593">
        <v>45354</v>
      </c>
      <c r="H309" s="1217">
        <f t="shared" si="10"/>
        <v>226</v>
      </c>
      <c r="I309" s="914">
        <v>5167575</v>
      </c>
      <c r="J309" s="1143">
        <f t="shared" si="11"/>
        <v>5167575</v>
      </c>
    </row>
    <row r="310" spans="1:10" ht="12.75" customHeight="1">
      <c r="A310" s="999">
        <v>305</v>
      </c>
      <c r="B310" s="1473"/>
      <c r="C310" s="914" t="s">
        <v>684</v>
      </c>
      <c r="D310" s="1461" t="s">
        <v>1581</v>
      </c>
      <c r="E310" s="1462"/>
      <c r="F310" s="1087">
        <v>45342</v>
      </c>
      <c r="G310" s="593">
        <v>45372</v>
      </c>
      <c r="H310" s="1217">
        <f t="shared" si="10"/>
        <v>208</v>
      </c>
      <c r="I310" s="914">
        <v>5832750</v>
      </c>
      <c r="J310" s="1143">
        <f t="shared" si="11"/>
        <v>5832750</v>
      </c>
    </row>
    <row r="311" spans="1:10" ht="12.75" customHeight="1">
      <c r="A311" s="999">
        <v>306</v>
      </c>
      <c r="B311" s="1471" t="s">
        <v>1582</v>
      </c>
      <c r="C311" s="914" t="s">
        <v>1525</v>
      </c>
      <c r="D311" s="1461" t="s">
        <v>1584</v>
      </c>
      <c r="E311" s="1462"/>
      <c r="F311" s="1087">
        <v>45111</v>
      </c>
      <c r="G311" s="593">
        <v>45121</v>
      </c>
      <c r="H311" s="1217">
        <f t="shared" si="10"/>
        <v>459</v>
      </c>
      <c r="I311" s="914">
        <v>232029.00999999975</v>
      </c>
      <c r="J311" s="1143">
        <f t="shared" si="11"/>
        <v>232029.00999999975</v>
      </c>
    </row>
    <row r="312" spans="1:10" ht="12.75" customHeight="1">
      <c r="A312" s="999">
        <v>307</v>
      </c>
      <c r="B312" s="1472"/>
      <c r="C312" s="914" t="s">
        <v>1525</v>
      </c>
      <c r="D312" s="1461" t="s">
        <v>1585</v>
      </c>
      <c r="E312" s="1462"/>
      <c r="F312" s="1087">
        <v>45112</v>
      </c>
      <c r="G312" s="593">
        <v>45122</v>
      </c>
      <c r="H312" s="1217">
        <f t="shared" si="10"/>
        <v>458</v>
      </c>
      <c r="I312" s="914">
        <v>19997404.98</v>
      </c>
      <c r="J312" s="1143">
        <f t="shared" si="11"/>
        <v>19997404.98</v>
      </c>
    </row>
    <row r="313" spans="1:10" ht="12.75" customHeight="1">
      <c r="A313" s="999">
        <v>308</v>
      </c>
      <c r="B313" s="1472"/>
      <c r="C313" s="914" t="s">
        <v>1525</v>
      </c>
      <c r="D313" s="1461" t="s">
        <v>1586</v>
      </c>
      <c r="E313" s="1462"/>
      <c r="F313" s="1087">
        <v>45118</v>
      </c>
      <c r="G313" s="593">
        <v>45128</v>
      </c>
      <c r="H313" s="1217">
        <f t="shared" si="10"/>
        <v>452</v>
      </c>
      <c r="I313" s="914">
        <v>1044994.93</v>
      </c>
      <c r="J313" s="1143">
        <f t="shared" si="11"/>
        <v>1044994.93</v>
      </c>
    </row>
    <row r="314" spans="1:10" ht="12.75" customHeight="1">
      <c r="A314" s="999">
        <v>309</v>
      </c>
      <c r="B314" s="1472"/>
      <c r="C314" s="914" t="s">
        <v>1525</v>
      </c>
      <c r="D314" s="1461" t="s">
        <v>1587</v>
      </c>
      <c r="E314" s="1462"/>
      <c r="F314" s="1087">
        <v>45139</v>
      </c>
      <c r="G314" s="593">
        <v>45148</v>
      </c>
      <c r="H314" s="1217">
        <f t="shared" si="10"/>
        <v>432</v>
      </c>
      <c r="I314" s="914">
        <v>10234623.560000001</v>
      </c>
      <c r="J314" s="1143">
        <f t="shared" si="11"/>
        <v>10234623.560000001</v>
      </c>
    </row>
    <row r="315" spans="1:10" ht="12.75" customHeight="1">
      <c r="A315" s="999">
        <v>310</v>
      </c>
      <c r="B315" s="1472"/>
      <c r="C315" s="914" t="s">
        <v>1525</v>
      </c>
      <c r="D315" s="1461" t="s">
        <v>1588</v>
      </c>
      <c r="E315" s="1462"/>
      <c r="F315" s="1087">
        <v>45139</v>
      </c>
      <c r="G315" s="593">
        <v>45149</v>
      </c>
      <c r="H315" s="1217">
        <f t="shared" si="10"/>
        <v>431</v>
      </c>
      <c r="I315" s="914">
        <v>19997404.98</v>
      </c>
      <c r="J315" s="1143">
        <f t="shared" si="11"/>
        <v>19997404.98</v>
      </c>
    </row>
    <row r="316" spans="1:10" ht="12.75" customHeight="1">
      <c r="A316" s="999">
        <v>311</v>
      </c>
      <c r="B316" s="1472"/>
      <c r="C316" s="914" t="s">
        <v>1525</v>
      </c>
      <c r="D316" s="1461" t="s">
        <v>1589</v>
      </c>
      <c r="E316" s="1462"/>
      <c r="F316" s="1087">
        <v>45149</v>
      </c>
      <c r="G316" s="593">
        <v>45159</v>
      </c>
      <c r="H316" s="1217">
        <f t="shared" si="10"/>
        <v>421</v>
      </c>
      <c r="I316" s="914">
        <v>1811493.85</v>
      </c>
      <c r="J316" s="1143">
        <f t="shared" si="11"/>
        <v>1811493.85</v>
      </c>
    </row>
    <row r="317" spans="1:10" ht="12.75" customHeight="1">
      <c r="A317" s="999">
        <v>312</v>
      </c>
      <c r="B317" s="1472"/>
      <c r="C317" s="914" t="s">
        <v>1525</v>
      </c>
      <c r="D317" s="1461" t="s">
        <v>1590</v>
      </c>
      <c r="E317" s="1462"/>
      <c r="F317" s="1087">
        <v>45170</v>
      </c>
      <c r="G317" s="593">
        <v>45180</v>
      </c>
      <c r="H317" s="1217">
        <f t="shared" si="10"/>
        <v>400</v>
      </c>
      <c r="I317" s="914">
        <v>10234623.560000001</v>
      </c>
      <c r="J317" s="1143">
        <f t="shared" si="11"/>
        <v>10234623.560000001</v>
      </c>
    </row>
    <row r="318" spans="1:10" ht="12.75" customHeight="1">
      <c r="A318" s="999">
        <v>313</v>
      </c>
      <c r="B318" s="1472"/>
      <c r="C318" s="914" t="s">
        <v>1525</v>
      </c>
      <c r="D318" s="1461" t="s">
        <v>1591</v>
      </c>
      <c r="E318" s="1462"/>
      <c r="F318" s="1087">
        <v>45173</v>
      </c>
      <c r="G318" s="593">
        <v>45183</v>
      </c>
      <c r="H318" s="1217">
        <f t="shared" si="10"/>
        <v>397</v>
      </c>
      <c r="I318" s="914">
        <v>19997404.98</v>
      </c>
      <c r="J318" s="1143">
        <f t="shared" si="11"/>
        <v>19997404.98</v>
      </c>
    </row>
    <row r="319" spans="1:10" ht="12.75" customHeight="1">
      <c r="A319" s="999">
        <v>314</v>
      </c>
      <c r="B319" s="1472"/>
      <c r="C319" s="914" t="s">
        <v>1525</v>
      </c>
      <c r="D319" s="1461" t="s">
        <v>1592</v>
      </c>
      <c r="E319" s="1462"/>
      <c r="F319" s="1087">
        <v>45188</v>
      </c>
      <c r="G319" s="593">
        <v>45198</v>
      </c>
      <c r="H319" s="1217">
        <f t="shared" si="10"/>
        <v>382</v>
      </c>
      <c r="I319" s="914">
        <v>5448078.2300000014</v>
      </c>
      <c r="J319" s="1143">
        <f t="shared" si="11"/>
        <v>5448078.2300000014</v>
      </c>
    </row>
    <row r="320" spans="1:10" ht="12.75" customHeight="1">
      <c r="A320" s="999">
        <v>315</v>
      </c>
      <c r="B320" s="1472"/>
      <c r="C320" s="914" t="s">
        <v>1525</v>
      </c>
      <c r="D320" s="1461" t="s">
        <v>1593</v>
      </c>
      <c r="E320" s="1462"/>
      <c r="F320" s="1087">
        <v>45200</v>
      </c>
      <c r="G320" s="593">
        <v>45212</v>
      </c>
      <c r="H320" s="1217">
        <f t="shared" si="10"/>
        <v>368</v>
      </c>
      <c r="I320" s="914">
        <v>5234623.5600000005</v>
      </c>
      <c r="J320" s="1143">
        <f t="shared" si="11"/>
        <v>5234623.5600000005</v>
      </c>
    </row>
    <row r="321" spans="1:10" ht="12.75" customHeight="1">
      <c r="A321" s="999">
        <v>316</v>
      </c>
      <c r="B321" s="1472"/>
      <c r="C321" s="914" t="s">
        <v>1525</v>
      </c>
      <c r="D321" s="1461" t="s">
        <v>1594</v>
      </c>
      <c r="E321" s="1462"/>
      <c r="F321" s="1087">
        <v>45231</v>
      </c>
      <c r="G321" s="593">
        <v>45241</v>
      </c>
      <c r="H321" s="1217">
        <f t="shared" si="10"/>
        <v>339</v>
      </c>
      <c r="I321" s="914">
        <v>10234623.560000001</v>
      </c>
      <c r="J321" s="1143">
        <f t="shared" si="11"/>
        <v>10234623.560000001</v>
      </c>
    </row>
    <row r="322" spans="1:10" ht="12.75" customHeight="1">
      <c r="A322" s="999">
        <v>317</v>
      </c>
      <c r="B322" s="1472"/>
      <c r="C322" s="914" t="s">
        <v>1525</v>
      </c>
      <c r="D322" s="1461" t="s">
        <v>1595</v>
      </c>
      <c r="E322" s="1462"/>
      <c r="F322" s="1087">
        <v>45237</v>
      </c>
      <c r="G322" s="593">
        <v>45247</v>
      </c>
      <c r="H322" s="1217">
        <f t="shared" si="10"/>
        <v>333</v>
      </c>
      <c r="I322" s="914">
        <v>19997404.98</v>
      </c>
      <c r="J322" s="1143">
        <f t="shared" si="11"/>
        <v>19997404.98</v>
      </c>
    </row>
    <row r="323" spans="1:10">
      <c r="A323" s="999">
        <v>318</v>
      </c>
      <c r="B323" s="1472"/>
      <c r="C323" s="914" t="s">
        <v>1525</v>
      </c>
      <c r="D323" s="1461" t="s">
        <v>1596</v>
      </c>
      <c r="E323" s="1462"/>
      <c r="F323" s="1087">
        <v>45245</v>
      </c>
      <c r="G323" s="593">
        <v>45255</v>
      </c>
      <c r="H323" s="1217">
        <f t="shared" si="10"/>
        <v>325</v>
      </c>
      <c r="I323" s="914">
        <v>12411639.000000004</v>
      </c>
      <c r="J323" s="1143">
        <f t="shared" si="11"/>
        <v>12411639.000000004</v>
      </c>
    </row>
    <row r="324" spans="1:10" ht="12.75" customHeight="1">
      <c r="A324" s="999">
        <v>319</v>
      </c>
      <c r="B324" s="1472"/>
      <c r="C324" s="914" t="s">
        <v>1525</v>
      </c>
      <c r="D324" s="1461" t="s">
        <v>1597</v>
      </c>
      <c r="E324" s="1462"/>
      <c r="F324" s="1087">
        <v>45261</v>
      </c>
      <c r="G324" s="593">
        <v>45271</v>
      </c>
      <c r="H324" s="1217">
        <f t="shared" si="10"/>
        <v>309</v>
      </c>
      <c r="I324" s="914">
        <v>10234624</v>
      </c>
      <c r="J324" s="1143">
        <f t="shared" si="11"/>
        <v>10234624</v>
      </c>
    </row>
    <row r="325" spans="1:10">
      <c r="A325" s="999">
        <v>320</v>
      </c>
      <c r="B325" s="1472"/>
      <c r="C325" s="914" t="s">
        <v>1525</v>
      </c>
      <c r="D325" s="1461" t="s">
        <v>1598</v>
      </c>
      <c r="E325" s="1462"/>
      <c r="F325" s="1087">
        <v>45264</v>
      </c>
      <c r="G325" s="593">
        <v>45274</v>
      </c>
      <c r="H325" s="1217">
        <f t="shared" si="10"/>
        <v>306</v>
      </c>
      <c r="I325" s="914">
        <v>11540081</v>
      </c>
      <c r="J325" s="1143">
        <f t="shared" si="11"/>
        <v>11540081</v>
      </c>
    </row>
    <row r="326" spans="1:10" ht="12.75" customHeight="1">
      <c r="A326" s="999">
        <v>321</v>
      </c>
      <c r="B326" s="1472"/>
      <c r="C326" s="914" t="s">
        <v>1525</v>
      </c>
      <c r="D326" s="1461" t="s">
        <v>1599</v>
      </c>
      <c r="E326" s="1462"/>
      <c r="F326" s="1087">
        <v>45264</v>
      </c>
      <c r="G326" s="593">
        <v>45274</v>
      </c>
      <c r="H326" s="1217">
        <f t="shared" si="10"/>
        <v>306</v>
      </c>
      <c r="I326" s="914">
        <v>19997405</v>
      </c>
      <c r="J326" s="1143">
        <f t="shared" si="11"/>
        <v>19997405</v>
      </c>
    </row>
    <row r="327" spans="1:10">
      <c r="A327" s="999">
        <v>322</v>
      </c>
      <c r="B327" s="1472"/>
      <c r="C327" s="914" t="s">
        <v>1525</v>
      </c>
      <c r="D327" s="1461" t="s">
        <v>1600</v>
      </c>
      <c r="E327" s="1462"/>
      <c r="F327" s="1087">
        <v>45274</v>
      </c>
      <c r="G327" s="593">
        <v>45284</v>
      </c>
      <c r="H327" s="1217">
        <f t="shared" si="10"/>
        <v>296</v>
      </c>
      <c r="I327" s="914">
        <v>5177279</v>
      </c>
      <c r="J327" s="1143">
        <f t="shared" si="11"/>
        <v>5177279</v>
      </c>
    </row>
    <row r="328" spans="1:10">
      <c r="A328" s="999">
        <v>323</v>
      </c>
      <c r="B328" s="1472"/>
      <c r="C328" s="914" t="s">
        <v>1525</v>
      </c>
      <c r="D328" s="1461" t="s">
        <v>1601</v>
      </c>
      <c r="E328" s="1462"/>
      <c r="F328" s="1087">
        <v>45279</v>
      </c>
      <c r="G328" s="593">
        <v>45289</v>
      </c>
      <c r="H328" s="1217">
        <f t="shared" si="10"/>
        <v>291</v>
      </c>
      <c r="I328" s="914">
        <v>17079943</v>
      </c>
      <c r="J328" s="1143">
        <f t="shared" si="11"/>
        <v>17079943</v>
      </c>
    </row>
    <row r="329" spans="1:10">
      <c r="A329" s="999">
        <v>324</v>
      </c>
      <c r="B329" s="1472"/>
      <c r="C329" s="914" t="s">
        <v>1525</v>
      </c>
      <c r="D329" s="1461" t="s">
        <v>1602</v>
      </c>
      <c r="E329" s="1462"/>
      <c r="F329" s="1087">
        <v>45294</v>
      </c>
      <c r="G329" s="593">
        <v>45304</v>
      </c>
      <c r="H329" s="1217">
        <f t="shared" si="10"/>
        <v>276</v>
      </c>
      <c r="I329" s="914">
        <v>3685404</v>
      </c>
      <c r="J329" s="1143">
        <f t="shared" si="11"/>
        <v>3685404</v>
      </c>
    </row>
    <row r="330" spans="1:10">
      <c r="A330" s="999">
        <v>325</v>
      </c>
      <c r="B330" s="1472"/>
      <c r="C330" s="914" t="s">
        <v>1525</v>
      </c>
      <c r="D330" s="1461" t="s">
        <v>1603</v>
      </c>
      <c r="E330" s="1462"/>
      <c r="F330" s="1087">
        <v>45295</v>
      </c>
      <c r="G330" s="593">
        <v>45305</v>
      </c>
      <c r="H330" s="1217">
        <f t="shared" si="10"/>
        <v>275</v>
      </c>
      <c r="I330" s="914">
        <v>11641202</v>
      </c>
      <c r="J330" s="1143">
        <f t="shared" si="11"/>
        <v>11641202</v>
      </c>
    </row>
    <row r="331" spans="1:10" ht="12.75" customHeight="1">
      <c r="A331" s="999">
        <v>326</v>
      </c>
      <c r="B331" s="1472"/>
      <c r="C331" s="914" t="s">
        <v>1525</v>
      </c>
      <c r="D331" s="1461" t="s">
        <v>1604</v>
      </c>
      <c r="E331" s="1462"/>
      <c r="F331" s="1087">
        <v>45308</v>
      </c>
      <c r="G331" s="593">
        <v>45318</v>
      </c>
      <c r="H331" s="1217">
        <f t="shared" si="10"/>
        <v>262</v>
      </c>
      <c r="I331" s="914">
        <v>12144547</v>
      </c>
      <c r="J331" s="1143">
        <f t="shared" si="11"/>
        <v>12144547</v>
      </c>
    </row>
    <row r="332" spans="1:10" ht="12.75" customHeight="1">
      <c r="A332" s="999">
        <v>327</v>
      </c>
      <c r="B332" s="1472"/>
      <c r="C332" s="914" t="s">
        <v>1525</v>
      </c>
      <c r="D332" s="1461" t="s">
        <v>1605</v>
      </c>
      <c r="E332" s="1462"/>
      <c r="F332" s="1087">
        <v>45310</v>
      </c>
      <c r="G332" s="593">
        <v>45320</v>
      </c>
      <c r="H332" s="1217">
        <f t="shared" si="10"/>
        <v>260</v>
      </c>
      <c r="I332" s="914">
        <v>22216637.000000007</v>
      </c>
      <c r="J332" s="1143">
        <f t="shared" si="11"/>
        <v>22216637.000000007</v>
      </c>
    </row>
    <row r="333" spans="1:10" ht="12.75" customHeight="1">
      <c r="A333" s="999">
        <v>328</v>
      </c>
      <c r="B333" s="1472"/>
      <c r="C333" s="914" t="s">
        <v>1525</v>
      </c>
      <c r="D333" s="1461" t="s">
        <v>1606</v>
      </c>
      <c r="E333" s="1462"/>
      <c r="F333" s="1087">
        <v>45310</v>
      </c>
      <c r="G333" s="593">
        <v>45320</v>
      </c>
      <c r="H333" s="1217">
        <f t="shared" si="10"/>
        <v>260</v>
      </c>
      <c r="I333" s="914">
        <v>23081311</v>
      </c>
      <c r="J333" s="1143">
        <f t="shared" si="11"/>
        <v>23081311</v>
      </c>
    </row>
    <row r="334" spans="1:10" ht="12.75" customHeight="1">
      <c r="A334" s="999">
        <v>329</v>
      </c>
      <c r="B334" s="1472"/>
      <c r="C334" s="914" t="s">
        <v>1525</v>
      </c>
      <c r="D334" s="1461" t="s">
        <v>1607</v>
      </c>
      <c r="E334" s="1462"/>
      <c r="F334" s="1087">
        <v>45310</v>
      </c>
      <c r="G334" s="593">
        <v>45320</v>
      </c>
      <c r="H334" s="1217">
        <f t="shared" si="10"/>
        <v>260</v>
      </c>
      <c r="I334" s="914">
        <v>12624966</v>
      </c>
      <c r="J334" s="1143">
        <f t="shared" si="11"/>
        <v>12624966</v>
      </c>
    </row>
    <row r="335" spans="1:10">
      <c r="A335" s="999">
        <v>330</v>
      </c>
      <c r="B335" s="1472"/>
      <c r="C335" s="914" t="s">
        <v>1525</v>
      </c>
      <c r="D335" s="1461" t="s">
        <v>1608</v>
      </c>
      <c r="E335" s="1462"/>
      <c r="F335" s="1087">
        <v>45323</v>
      </c>
      <c r="G335" s="593">
        <v>45333</v>
      </c>
      <c r="H335" s="1217">
        <f t="shared" si="10"/>
        <v>247</v>
      </c>
      <c r="I335" s="914">
        <v>3687709</v>
      </c>
      <c r="J335" s="1143">
        <f t="shared" si="11"/>
        <v>3687709</v>
      </c>
    </row>
    <row r="336" spans="1:10" ht="12.75" customHeight="1">
      <c r="A336" s="999">
        <v>331</v>
      </c>
      <c r="B336" s="1472"/>
      <c r="C336" s="914" t="s">
        <v>1525</v>
      </c>
      <c r="D336" s="1461" t="s">
        <v>1609</v>
      </c>
      <c r="E336" s="1462"/>
      <c r="F336" s="1087">
        <v>45323</v>
      </c>
      <c r="G336" s="593">
        <v>45333</v>
      </c>
      <c r="H336" s="1217">
        <f t="shared" si="10"/>
        <v>247</v>
      </c>
      <c r="I336" s="914">
        <v>12624966</v>
      </c>
      <c r="J336" s="1143">
        <f t="shared" si="11"/>
        <v>12624966</v>
      </c>
    </row>
    <row r="337" spans="1:10">
      <c r="A337" s="999">
        <v>332</v>
      </c>
      <c r="B337" s="1472"/>
      <c r="C337" s="914" t="s">
        <v>1525</v>
      </c>
      <c r="D337" s="1461" t="s">
        <v>1610</v>
      </c>
      <c r="E337" s="1462"/>
      <c r="F337" s="1087">
        <v>45325</v>
      </c>
      <c r="G337" s="593">
        <v>45335</v>
      </c>
      <c r="H337" s="1217">
        <f t="shared" si="10"/>
        <v>245</v>
      </c>
      <c r="I337" s="914">
        <v>11641202</v>
      </c>
      <c r="J337" s="1143">
        <f t="shared" si="11"/>
        <v>11641202</v>
      </c>
    </row>
    <row r="338" spans="1:10" ht="12.75" customHeight="1">
      <c r="A338" s="999">
        <v>333</v>
      </c>
      <c r="B338" s="1472"/>
      <c r="C338" s="914" t="s">
        <v>1525</v>
      </c>
      <c r="D338" s="1461" t="s">
        <v>1611</v>
      </c>
      <c r="E338" s="1462"/>
      <c r="F338" s="1087">
        <v>45325</v>
      </c>
      <c r="G338" s="593">
        <v>45335</v>
      </c>
      <c r="H338" s="1217">
        <f t="shared" si="10"/>
        <v>245</v>
      </c>
      <c r="I338" s="914">
        <v>23081311</v>
      </c>
      <c r="J338" s="1143">
        <f t="shared" si="11"/>
        <v>23081311</v>
      </c>
    </row>
    <row r="339" spans="1:10">
      <c r="A339" s="999">
        <v>334</v>
      </c>
      <c r="B339" s="1472"/>
      <c r="C339" s="914" t="s">
        <v>1525</v>
      </c>
      <c r="D339" s="1461" t="s">
        <v>1612</v>
      </c>
      <c r="E339" s="1462"/>
      <c r="F339" s="1087">
        <v>45336</v>
      </c>
      <c r="G339" s="593">
        <v>45346</v>
      </c>
      <c r="H339" s="1217">
        <f t="shared" si="10"/>
        <v>234</v>
      </c>
      <c r="I339" s="914">
        <v>3065708</v>
      </c>
      <c r="J339" s="1143">
        <f t="shared" si="11"/>
        <v>3065708</v>
      </c>
    </row>
    <row r="340" spans="1:10" ht="12.75" customHeight="1">
      <c r="A340" s="999">
        <v>335</v>
      </c>
      <c r="B340" s="1472"/>
      <c r="C340" s="914" t="s">
        <v>1525</v>
      </c>
      <c r="D340" s="1461" t="s">
        <v>1613</v>
      </c>
      <c r="E340" s="1462"/>
      <c r="F340" s="1087">
        <v>45352</v>
      </c>
      <c r="G340" s="593">
        <v>45362</v>
      </c>
      <c r="H340" s="1217">
        <f t="shared" si="10"/>
        <v>218</v>
      </c>
      <c r="I340" s="914">
        <v>3687709</v>
      </c>
      <c r="J340" s="1143">
        <f t="shared" si="11"/>
        <v>3687709</v>
      </c>
    </row>
    <row r="341" spans="1:10" ht="12.75" customHeight="1">
      <c r="A341" s="999">
        <v>336</v>
      </c>
      <c r="B341" s="1472"/>
      <c r="C341" s="914" t="s">
        <v>1525</v>
      </c>
      <c r="D341" s="1461" t="s">
        <v>1614</v>
      </c>
      <c r="E341" s="1462"/>
      <c r="F341" s="1087">
        <v>45352</v>
      </c>
      <c r="G341" s="593">
        <v>45362</v>
      </c>
      <c r="H341" s="1217">
        <f t="shared" si="10"/>
        <v>218</v>
      </c>
      <c r="I341" s="914">
        <v>11641202</v>
      </c>
      <c r="J341" s="1143">
        <f t="shared" si="11"/>
        <v>11641202</v>
      </c>
    </row>
    <row r="342" spans="1:10" ht="12.75" customHeight="1">
      <c r="A342" s="999">
        <v>337</v>
      </c>
      <c r="B342" s="1472"/>
      <c r="C342" s="914" t="s">
        <v>1525</v>
      </c>
      <c r="D342" s="1461" t="s">
        <v>1615</v>
      </c>
      <c r="E342" s="1462"/>
      <c r="F342" s="1087">
        <v>45352</v>
      </c>
      <c r="G342" s="593">
        <v>45362</v>
      </c>
      <c r="H342" s="1217">
        <f t="shared" si="10"/>
        <v>218</v>
      </c>
      <c r="I342" s="914">
        <v>12624966</v>
      </c>
      <c r="J342" s="1143">
        <f t="shared" si="11"/>
        <v>12624966</v>
      </c>
    </row>
    <row r="343" spans="1:10" ht="12.75" customHeight="1">
      <c r="A343" s="999">
        <v>338</v>
      </c>
      <c r="B343" s="1472"/>
      <c r="C343" s="914" t="s">
        <v>1525</v>
      </c>
      <c r="D343" s="1461" t="s">
        <v>1616</v>
      </c>
      <c r="E343" s="1462"/>
      <c r="F343" s="1087">
        <v>45352</v>
      </c>
      <c r="G343" s="593">
        <v>45362</v>
      </c>
      <c r="H343" s="1217">
        <f t="shared" si="10"/>
        <v>218</v>
      </c>
      <c r="I343" s="914">
        <v>23081311</v>
      </c>
      <c r="J343" s="1143">
        <f t="shared" si="11"/>
        <v>23081311</v>
      </c>
    </row>
    <row r="344" spans="1:10">
      <c r="A344" s="999">
        <v>339</v>
      </c>
      <c r="B344" s="1472"/>
      <c r="C344" s="914" t="s">
        <v>1525</v>
      </c>
      <c r="D344" s="1461" t="s">
        <v>1617</v>
      </c>
      <c r="E344" s="1462"/>
      <c r="F344" s="1087">
        <v>45363</v>
      </c>
      <c r="G344" s="593">
        <v>45373</v>
      </c>
      <c r="H344" s="1217">
        <f t="shared" si="10"/>
        <v>207</v>
      </c>
      <c r="I344" s="914">
        <v>403492</v>
      </c>
      <c r="J344" s="1143">
        <f t="shared" si="11"/>
        <v>403492</v>
      </c>
    </row>
    <row r="345" spans="1:10" ht="12.75" customHeight="1">
      <c r="A345" s="999">
        <v>340</v>
      </c>
      <c r="B345" s="1472"/>
      <c r="C345" s="914" t="s">
        <v>1525</v>
      </c>
      <c r="D345" s="1461" t="s">
        <v>1618</v>
      </c>
      <c r="E345" s="1462"/>
      <c r="F345" s="1087">
        <v>45383</v>
      </c>
      <c r="G345" s="593">
        <v>45393</v>
      </c>
      <c r="H345" s="1217">
        <f t="shared" si="10"/>
        <v>187</v>
      </c>
      <c r="I345" s="914">
        <v>3687709</v>
      </c>
      <c r="J345" s="1143">
        <f t="shared" si="11"/>
        <v>3687709</v>
      </c>
    </row>
    <row r="346" spans="1:10" ht="12.75" customHeight="1">
      <c r="A346" s="999">
        <v>341</v>
      </c>
      <c r="B346" s="1472"/>
      <c r="C346" s="914" t="s">
        <v>1525</v>
      </c>
      <c r="D346" s="1461" t="s">
        <v>1619</v>
      </c>
      <c r="E346" s="1462"/>
      <c r="F346" s="1087">
        <v>45383</v>
      </c>
      <c r="G346" s="593">
        <v>45393</v>
      </c>
      <c r="H346" s="1217">
        <f t="shared" si="10"/>
        <v>187</v>
      </c>
      <c r="I346" s="914">
        <v>11641202</v>
      </c>
      <c r="J346" s="1143">
        <f t="shared" si="11"/>
        <v>11641202</v>
      </c>
    </row>
    <row r="347" spans="1:10" ht="12.75" customHeight="1">
      <c r="A347" s="999">
        <v>342</v>
      </c>
      <c r="B347" s="1472"/>
      <c r="C347" s="914" t="s">
        <v>1525</v>
      </c>
      <c r="D347" s="1461" t="s">
        <v>1620</v>
      </c>
      <c r="E347" s="1462"/>
      <c r="F347" s="1087">
        <v>45383</v>
      </c>
      <c r="G347" s="593">
        <v>45393</v>
      </c>
      <c r="H347" s="1217">
        <f t="shared" ref="H347:H410" si="12">+$J$6-G347</f>
        <v>187</v>
      </c>
      <c r="I347" s="914">
        <v>12624966</v>
      </c>
      <c r="J347" s="1143">
        <f t="shared" ref="J347:J410" si="13">+I347</f>
        <v>12624966</v>
      </c>
    </row>
    <row r="348" spans="1:10" ht="12.75" customHeight="1">
      <c r="A348" s="999">
        <v>343</v>
      </c>
      <c r="B348" s="1472"/>
      <c r="C348" s="914" t="s">
        <v>1525</v>
      </c>
      <c r="D348" s="1461" t="s">
        <v>1621</v>
      </c>
      <c r="E348" s="1462"/>
      <c r="F348" s="1087">
        <v>45383</v>
      </c>
      <c r="G348" s="593">
        <v>45393</v>
      </c>
      <c r="H348" s="1217">
        <f t="shared" si="12"/>
        <v>187</v>
      </c>
      <c r="I348" s="914">
        <v>23081311</v>
      </c>
      <c r="J348" s="1143">
        <f t="shared" si="13"/>
        <v>23081311</v>
      </c>
    </row>
    <row r="349" spans="1:10">
      <c r="A349" s="999">
        <v>344</v>
      </c>
      <c r="B349" s="1472"/>
      <c r="C349" s="914" t="s">
        <v>1525</v>
      </c>
      <c r="D349" s="1461" t="s">
        <v>1622</v>
      </c>
      <c r="E349" s="1462"/>
      <c r="F349" s="1087">
        <v>45393</v>
      </c>
      <c r="G349" s="593">
        <v>45403</v>
      </c>
      <c r="H349" s="1217">
        <f t="shared" si="12"/>
        <v>177</v>
      </c>
      <c r="I349" s="914">
        <v>6417350</v>
      </c>
      <c r="J349" s="1143">
        <f t="shared" si="13"/>
        <v>6417350</v>
      </c>
    </row>
    <row r="350" spans="1:10" ht="12.75" customHeight="1">
      <c r="A350" s="999">
        <v>345</v>
      </c>
      <c r="B350" s="1472"/>
      <c r="C350" s="914" t="s">
        <v>1525</v>
      </c>
      <c r="D350" s="1461" t="s">
        <v>1623</v>
      </c>
      <c r="E350" s="1462"/>
      <c r="F350" s="1087">
        <v>45414</v>
      </c>
      <c r="G350" s="593">
        <v>45424</v>
      </c>
      <c r="H350" s="1217">
        <f t="shared" si="12"/>
        <v>156</v>
      </c>
      <c r="I350" s="914">
        <v>3687709</v>
      </c>
      <c r="J350" s="1143">
        <f t="shared" si="13"/>
        <v>3687709</v>
      </c>
    </row>
    <row r="351" spans="1:10" ht="12.75" customHeight="1">
      <c r="A351" s="999">
        <v>346</v>
      </c>
      <c r="B351" s="1472"/>
      <c r="C351" s="914" t="s">
        <v>1525</v>
      </c>
      <c r="D351" s="1461" t="s">
        <v>1624</v>
      </c>
      <c r="E351" s="1462"/>
      <c r="F351" s="1087">
        <v>45414</v>
      </c>
      <c r="G351" s="593">
        <v>45424</v>
      </c>
      <c r="H351" s="1217">
        <f t="shared" si="12"/>
        <v>156</v>
      </c>
      <c r="I351" s="914">
        <v>11641202</v>
      </c>
      <c r="J351" s="1143">
        <f t="shared" si="13"/>
        <v>11641202</v>
      </c>
    </row>
    <row r="352" spans="1:10" ht="12.75" customHeight="1">
      <c r="A352" s="999">
        <v>347</v>
      </c>
      <c r="B352" s="1472"/>
      <c r="C352" s="914" t="s">
        <v>1525</v>
      </c>
      <c r="D352" s="1461" t="s">
        <v>1625</v>
      </c>
      <c r="E352" s="1462"/>
      <c r="F352" s="1087">
        <v>45414</v>
      </c>
      <c r="G352" s="593">
        <v>45424</v>
      </c>
      <c r="H352" s="1217">
        <f t="shared" si="12"/>
        <v>156</v>
      </c>
      <c r="I352" s="914">
        <v>12624966</v>
      </c>
      <c r="J352" s="1143">
        <f t="shared" si="13"/>
        <v>12624966</v>
      </c>
    </row>
    <row r="353" spans="1:10" ht="12.75" customHeight="1">
      <c r="A353" s="999">
        <v>348</v>
      </c>
      <c r="B353" s="1472"/>
      <c r="C353" s="914" t="s">
        <v>1525</v>
      </c>
      <c r="D353" s="1461" t="s">
        <v>1626</v>
      </c>
      <c r="E353" s="1462"/>
      <c r="F353" s="1087">
        <v>45414</v>
      </c>
      <c r="G353" s="593">
        <v>45424</v>
      </c>
      <c r="H353" s="1217">
        <f t="shared" si="12"/>
        <v>156</v>
      </c>
      <c r="I353" s="914">
        <v>21231801.989999998</v>
      </c>
      <c r="J353" s="1143">
        <f t="shared" si="13"/>
        <v>21231801.989999998</v>
      </c>
    </row>
    <row r="354" spans="1:10">
      <c r="A354" s="999">
        <v>349</v>
      </c>
      <c r="B354" s="1472"/>
      <c r="C354" s="914" t="s">
        <v>1525</v>
      </c>
      <c r="D354" s="1461" t="s">
        <v>1526</v>
      </c>
      <c r="E354" s="1462"/>
      <c r="F354" s="1087">
        <v>45118</v>
      </c>
      <c r="G354" s="593">
        <v>45128</v>
      </c>
      <c r="H354" s="1217">
        <f t="shared" si="12"/>
        <v>452</v>
      </c>
      <c r="I354" s="914">
        <v>1044994.93</v>
      </c>
      <c r="J354" s="1143">
        <f t="shared" si="13"/>
        <v>1044994.93</v>
      </c>
    </row>
    <row r="355" spans="1:10">
      <c r="A355" s="999">
        <v>350</v>
      </c>
      <c r="B355" s="1472"/>
      <c r="C355" s="914" t="s">
        <v>1525</v>
      </c>
      <c r="D355" s="1461" t="s">
        <v>1527</v>
      </c>
      <c r="E355" s="1462"/>
      <c r="F355" s="1087">
        <v>45149</v>
      </c>
      <c r="G355" s="593">
        <v>45159</v>
      </c>
      <c r="H355" s="1217">
        <f t="shared" si="12"/>
        <v>421</v>
      </c>
      <c r="I355" s="914">
        <v>1811493.85</v>
      </c>
      <c r="J355" s="1143">
        <f t="shared" si="13"/>
        <v>1811493.85</v>
      </c>
    </row>
    <row r="356" spans="1:10">
      <c r="A356" s="999">
        <v>351</v>
      </c>
      <c r="B356" s="1472"/>
      <c r="C356" s="914" t="s">
        <v>1525</v>
      </c>
      <c r="D356" s="1461" t="s">
        <v>1528</v>
      </c>
      <c r="E356" s="1462"/>
      <c r="F356" s="1087">
        <v>45188</v>
      </c>
      <c r="G356" s="593">
        <v>45198</v>
      </c>
      <c r="H356" s="1217">
        <f t="shared" si="12"/>
        <v>382</v>
      </c>
      <c r="I356" s="914">
        <v>5448078.2300000004</v>
      </c>
      <c r="J356" s="1143">
        <f t="shared" si="13"/>
        <v>5448078.2300000004</v>
      </c>
    </row>
    <row r="357" spans="1:10">
      <c r="A357" s="999">
        <v>352</v>
      </c>
      <c r="B357" s="1472"/>
      <c r="C357" s="914" t="s">
        <v>1525</v>
      </c>
      <c r="D357" s="1461" t="s">
        <v>1529</v>
      </c>
      <c r="E357" s="1462"/>
      <c r="F357" s="1087">
        <v>45245</v>
      </c>
      <c r="G357" s="593">
        <v>45255</v>
      </c>
      <c r="H357" s="1217">
        <f t="shared" si="12"/>
        <v>325</v>
      </c>
      <c r="I357" s="914">
        <v>12411639</v>
      </c>
      <c r="J357" s="1143">
        <f t="shared" si="13"/>
        <v>12411639</v>
      </c>
    </row>
    <row r="358" spans="1:10" ht="12.75" customHeight="1">
      <c r="A358" s="999">
        <v>353</v>
      </c>
      <c r="B358" s="1472"/>
      <c r="C358" s="914" t="s">
        <v>1525</v>
      </c>
      <c r="D358" s="1461" t="s">
        <v>1530</v>
      </c>
      <c r="E358" s="1462"/>
      <c r="F358" s="1087">
        <v>45279</v>
      </c>
      <c r="G358" s="593">
        <v>45289</v>
      </c>
      <c r="H358" s="1217">
        <f t="shared" si="12"/>
        <v>291</v>
      </c>
      <c r="I358" s="914">
        <v>17079943</v>
      </c>
      <c r="J358" s="1143">
        <f t="shared" si="13"/>
        <v>17079943</v>
      </c>
    </row>
    <row r="359" spans="1:10">
      <c r="A359" s="999">
        <v>354</v>
      </c>
      <c r="B359" s="1473"/>
      <c r="C359" s="914" t="s">
        <v>1525</v>
      </c>
      <c r="D359" s="1461" t="s">
        <v>1531</v>
      </c>
      <c r="E359" s="1462"/>
      <c r="F359" s="1087">
        <v>45310</v>
      </c>
      <c r="G359" s="593">
        <v>45320</v>
      </c>
      <c r="H359" s="1217">
        <f t="shared" si="12"/>
        <v>260</v>
      </c>
      <c r="I359" s="914">
        <v>22216637</v>
      </c>
      <c r="J359" s="1143">
        <f t="shared" si="13"/>
        <v>22216637</v>
      </c>
    </row>
    <row r="360" spans="1:10" ht="12.75" customHeight="1">
      <c r="A360" s="999">
        <v>355</v>
      </c>
      <c r="B360" s="1471" t="s">
        <v>1496</v>
      </c>
      <c r="C360" s="914" t="s">
        <v>696</v>
      </c>
      <c r="D360" s="1461">
        <v>1067112169</v>
      </c>
      <c r="E360" s="1462"/>
      <c r="F360" s="1087">
        <v>45108</v>
      </c>
      <c r="G360" s="593">
        <v>45120</v>
      </c>
      <c r="H360" s="1217">
        <f t="shared" si="12"/>
        <v>460</v>
      </c>
      <c r="I360" s="914">
        <v>179040</v>
      </c>
      <c r="J360" s="1143">
        <f t="shared" si="13"/>
        <v>179040</v>
      </c>
    </row>
    <row r="361" spans="1:10">
      <c r="A361" s="999">
        <v>356</v>
      </c>
      <c r="B361" s="1472"/>
      <c r="C361" s="914" t="s">
        <v>696</v>
      </c>
      <c r="D361" s="1461">
        <v>1068426561</v>
      </c>
      <c r="E361" s="1462"/>
      <c r="F361" s="1087">
        <v>45170</v>
      </c>
      <c r="G361" s="593">
        <v>45170</v>
      </c>
      <c r="H361" s="1217">
        <f t="shared" si="12"/>
        <v>410</v>
      </c>
      <c r="I361" s="914">
        <v>66980</v>
      </c>
      <c r="J361" s="1143">
        <f t="shared" si="13"/>
        <v>66980</v>
      </c>
    </row>
    <row r="362" spans="1:10">
      <c r="A362" s="999">
        <v>357</v>
      </c>
      <c r="B362" s="1472"/>
      <c r="C362" s="914" t="s">
        <v>696</v>
      </c>
      <c r="D362" s="1461">
        <v>1069100498</v>
      </c>
      <c r="E362" s="1462"/>
      <c r="F362" s="1087">
        <v>45194</v>
      </c>
      <c r="G362" s="593">
        <v>45194</v>
      </c>
      <c r="H362" s="1217">
        <f t="shared" si="12"/>
        <v>386</v>
      </c>
      <c r="I362" s="914">
        <v>57600</v>
      </c>
      <c r="J362" s="1143">
        <f t="shared" si="13"/>
        <v>57600</v>
      </c>
    </row>
    <row r="363" spans="1:10">
      <c r="A363" s="999">
        <v>358</v>
      </c>
      <c r="B363" s="1472"/>
      <c r="C363" s="914" t="s">
        <v>696</v>
      </c>
      <c r="D363" s="1461">
        <v>1069801127</v>
      </c>
      <c r="E363" s="1462"/>
      <c r="F363" s="1087">
        <v>45225</v>
      </c>
      <c r="G363" s="593">
        <v>45225</v>
      </c>
      <c r="H363" s="1217">
        <f t="shared" si="12"/>
        <v>355</v>
      </c>
      <c r="I363" s="914">
        <v>60120</v>
      </c>
      <c r="J363" s="1143">
        <f t="shared" si="13"/>
        <v>60120</v>
      </c>
    </row>
    <row r="364" spans="1:10">
      <c r="A364" s="999">
        <v>359</v>
      </c>
      <c r="B364" s="1472"/>
      <c r="C364" s="914" t="s">
        <v>696</v>
      </c>
      <c r="D364" s="1461">
        <v>1070477491</v>
      </c>
      <c r="E364" s="1462"/>
      <c r="F364" s="1087">
        <v>45257</v>
      </c>
      <c r="G364" s="593">
        <v>45257</v>
      </c>
      <c r="H364" s="1217">
        <f t="shared" si="12"/>
        <v>323</v>
      </c>
      <c r="I364" s="914">
        <v>59160</v>
      </c>
      <c r="J364" s="1143">
        <f t="shared" si="13"/>
        <v>59160</v>
      </c>
    </row>
    <row r="365" spans="1:10">
      <c r="A365" s="999">
        <v>360</v>
      </c>
      <c r="B365" s="1472"/>
      <c r="C365" s="914" t="s">
        <v>696</v>
      </c>
      <c r="D365" s="1461">
        <v>1071035479</v>
      </c>
      <c r="E365" s="1462"/>
      <c r="F365" s="1087">
        <v>45281</v>
      </c>
      <c r="G365" s="593">
        <v>45300</v>
      </c>
      <c r="H365" s="1217">
        <f t="shared" si="12"/>
        <v>280</v>
      </c>
      <c r="I365" s="914">
        <v>2027783</v>
      </c>
      <c r="J365" s="1143">
        <f t="shared" si="13"/>
        <v>2027783</v>
      </c>
    </row>
    <row r="366" spans="1:10">
      <c r="A366" s="999">
        <v>361</v>
      </c>
      <c r="B366" s="1472"/>
      <c r="C366" s="914" t="s">
        <v>696</v>
      </c>
      <c r="D366" s="1461">
        <v>1071164100</v>
      </c>
      <c r="E366" s="1462"/>
      <c r="F366" s="1087">
        <v>45287</v>
      </c>
      <c r="G366" s="593">
        <v>45302</v>
      </c>
      <c r="H366" s="1217">
        <f t="shared" si="12"/>
        <v>278</v>
      </c>
      <c r="I366" s="914">
        <v>59390</v>
      </c>
      <c r="J366" s="1143">
        <f t="shared" si="13"/>
        <v>59390</v>
      </c>
    </row>
    <row r="367" spans="1:10">
      <c r="A367" s="999">
        <v>362</v>
      </c>
      <c r="B367" s="1472"/>
      <c r="C367" s="914" t="s">
        <v>696</v>
      </c>
      <c r="D367" s="1461">
        <v>1071666457</v>
      </c>
      <c r="E367" s="1462"/>
      <c r="F367" s="1087">
        <v>45310</v>
      </c>
      <c r="G367" s="593">
        <v>45329</v>
      </c>
      <c r="H367" s="1217">
        <f t="shared" si="12"/>
        <v>251</v>
      </c>
      <c r="I367" s="914">
        <v>6394421</v>
      </c>
      <c r="J367" s="1143">
        <f t="shared" si="13"/>
        <v>6394421</v>
      </c>
    </row>
    <row r="368" spans="1:10">
      <c r="A368" s="999">
        <v>363</v>
      </c>
      <c r="B368" s="1472"/>
      <c r="C368" s="914" t="s">
        <v>696</v>
      </c>
      <c r="D368" s="1461">
        <v>1071654692</v>
      </c>
      <c r="E368" s="1462"/>
      <c r="F368" s="1087">
        <v>45310</v>
      </c>
      <c r="G368" s="593">
        <v>45329</v>
      </c>
      <c r="H368" s="1217">
        <f t="shared" si="12"/>
        <v>251</v>
      </c>
      <c r="I368" s="914">
        <v>564469</v>
      </c>
      <c r="J368" s="1143">
        <f t="shared" si="13"/>
        <v>564469</v>
      </c>
    </row>
    <row r="369" spans="1:10">
      <c r="A369" s="999">
        <v>364</v>
      </c>
      <c r="B369" s="1472"/>
      <c r="C369" s="914" t="s">
        <v>696</v>
      </c>
      <c r="D369" s="1461">
        <v>1071655582</v>
      </c>
      <c r="E369" s="1462"/>
      <c r="F369" s="1087">
        <v>45310</v>
      </c>
      <c r="G369" s="593">
        <v>45329</v>
      </c>
      <c r="H369" s="1217">
        <f t="shared" si="12"/>
        <v>251</v>
      </c>
      <c r="I369" s="914">
        <v>6787777</v>
      </c>
      <c r="J369" s="1143">
        <f t="shared" si="13"/>
        <v>6787777</v>
      </c>
    </row>
    <row r="370" spans="1:10">
      <c r="A370" s="999">
        <v>365</v>
      </c>
      <c r="B370" s="1472"/>
      <c r="C370" s="914" t="s">
        <v>696</v>
      </c>
      <c r="D370" s="1461">
        <v>1071740948</v>
      </c>
      <c r="E370" s="1462"/>
      <c r="F370" s="1087">
        <v>45315</v>
      </c>
      <c r="G370" s="593">
        <v>45331</v>
      </c>
      <c r="H370" s="1217">
        <f t="shared" si="12"/>
        <v>249</v>
      </c>
      <c r="I370" s="914">
        <v>754090</v>
      </c>
      <c r="J370" s="1143">
        <f t="shared" si="13"/>
        <v>754090</v>
      </c>
    </row>
    <row r="371" spans="1:10">
      <c r="A371" s="999">
        <v>366</v>
      </c>
      <c r="B371" s="1472"/>
      <c r="C371" s="914" t="s">
        <v>696</v>
      </c>
      <c r="D371" s="1461">
        <v>1071740949</v>
      </c>
      <c r="E371" s="1462"/>
      <c r="F371" s="1087">
        <v>45315</v>
      </c>
      <c r="G371" s="593">
        <v>45329</v>
      </c>
      <c r="H371" s="1217">
        <f t="shared" si="12"/>
        <v>251</v>
      </c>
      <c r="I371" s="914">
        <v>152202</v>
      </c>
      <c r="J371" s="1143">
        <f t="shared" si="13"/>
        <v>152202</v>
      </c>
    </row>
    <row r="372" spans="1:10">
      <c r="A372" s="999">
        <v>367</v>
      </c>
      <c r="B372" s="1472"/>
      <c r="C372" s="914" t="s">
        <v>696</v>
      </c>
      <c r="D372" s="1461">
        <v>1071750339</v>
      </c>
      <c r="E372" s="1462"/>
      <c r="F372" s="1087">
        <v>45315</v>
      </c>
      <c r="G372" s="593">
        <v>45331</v>
      </c>
      <c r="H372" s="1217">
        <f t="shared" si="12"/>
        <v>249</v>
      </c>
      <c r="I372" s="914">
        <v>1178850</v>
      </c>
      <c r="J372" s="1143">
        <f t="shared" si="13"/>
        <v>1178850</v>
      </c>
    </row>
    <row r="373" spans="1:10" ht="12.75" customHeight="1">
      <c r="A373" s="999">
        <v>368</v>
      </c>
      <c r="B373" s="1472"/>
      <c r="C373" s="914" t="s">
        <v>696</v>
      </c>
      <c r="D373" s="1461">
        <v>1071828393</v>
      </c>
      <c r="E373" s="1462"/>
      <c r="F373" s="1087">
        <v>45317</v>
      </c>
      <c r="G373" s="593">
        <v>45335</v>
      </c>
      <c r="H373" s="1217">
        <f t="shared" si="12"/>
        <v>245</v>
      </c>
      <c r="I373" s="914">
        <v>123250</v>
      </c>
      <c r="J373" s="1143">
        <f t="shared" si="13"/>
        <v>123250</v>
      </c>
    </row>
    <row r="374" spans="1:10">
      <c r="A374" s="999">
        <v>369</v>
      </c>
      <c r="B374" s="1472"/>
      <c r="C374" s="914" t="s">
        <v>696</v>
      </c>
      <c r="D374" s="1461">
        <v>1072323265</v>
      </c>
      <c r="E374" s="1462"/>
      <c r="F374" s="1087">
        <v>45342</v>
      </c>
      <c r="G374" s="593">
        <v>45358</v>
      </c>
      <c r="H374" s="1217">
        <f t="shared" si="12"/>
        <v>222</v>
      </c>
      <c r="I374" s="914">
        <v>239890</v>
      </c>
      <c r="J374" s="1143">
        <f t="shared" si="13"/>
        <v>239890</v>
      </c>
    </row>
    <row r="375" spans="1:10" ht="12.75" customHeight="1">
      <c r="A375" s="999">
        <v>370</v>
      </c>
      <c r="B375" s="1472"/>
      <c r="C375" s="914" t="s">
        <v>696</v>
      </c>
      <c r="D375" s="1461" t="s">
        <v>1498</v>
      </c>
      <c r="E375" s="1462"/>
      <c r="F375" s="1087">
        <v>45342</v>
      </c>
      <c r="G375" s="593">
        <v>45342</v>
      </c>
      <c r="H375" s="1217">
        <f t="shared" si="12"/>
        <v>238</v>
      </c>
      <c r="I375" s="914">
        <v>430284496</v>
      </c>
      <c r="J375" s="1143">
        <f t="shared" si="13"/>
        <v>430284496</v>
      </c>
    </row>
    <row r="376" spans="1:10">
      <c r="A376" s="999">
        <v>371</v>
      </c>
      <c r="B376" s="1472"/>
      <c r="C376" s="914" t="s">
        <v>696</v>
      </c>
      <c r="D376" s="1461">
        <v>1089752</v>
      </c>
      <c r="E376" s="1462"/>
      <c r="F376" s="1087">
        <v>45343</v>
      </c>
      <c r="G376" s="593">
        <v>45343</v>
      </c>
      <c r="H376" s="1217">
        <f t="shared" si="12"/>
        <v>237</v>
      </c>
      <c r="I376" s="914">
        <v>12481731</v>
      </c>
      <c r="J376" s="1143">
        <f t="shared" si="13"/>
        <v>12481731</v>
      </c>
    </row>
    <row r="377" spans="1:10">
      <c r="A377" s="999">
        <v>372</v>
      </c>
      <c r="B377" s="1472"/>
      <c r="C377" s="914" t="s">
        <v>696</v>
      </c>
      <c r="D377" s="1461">
        <v>1072485915</v>
      </c>
      <c r="E377" s="1462"/>
      <c r="F377" s="1087">
        <v>45348</v>
      </c>
      <c r="G377" s="593">
        <v>45364</v>
      </c>
      <c r="H377" s="1217">
        <f t="shared" si="12"/>
        <v>216</v>
      </c>
      <c r="I377" s="914">
        <v>64620</v>
      </c>
      <c r="J377" s="1143">
        <f t="shared" si="13"/>
        <v>64620</v>
      </c>
    </row>
    <row r="378" spans="1:10">
      <c r="A378" s="999">
        <v>373</v>
      </c>
      <c r="B378" s="1472"/>
      <c r="C378" s="914" t="s">
        <v>696</v>
      </c>
      <c r="D378" s="1461">
        <v>1073115954</v>
      </c>
      <c r="E378" s="1462"/>
      <c r="F378" s="1087">
        <v>45377</v>
      </c>
      <c r="G378" s="593">
        <v>45398</v>
      </c>
      <c r="H378" s="1217">
        <f t="shared" si="12"/>
        <v>182</v>
      </c>
      <c r="I378" s="914">
        <v>67330</v>
      </c>
      <c r="J378" s="1143">
        <f t="shared" si="13"/>
        <v>67330</v>
      </c>
    </row>
    <row r="379" spans="1:10">
      <c r="A379" s="999">
        <v>374</v>
      </c>
      <c r="B379" s="1472"/>
      <c r="C379" s="914" t="s">
        <v>696</v>
      </c>
      <c r="D379" s="1461">
        <v>1073605023</v>
      </c>
      <c r="E379" s="1462"/>
      <c r="F379" s="1087">
        <v>45400</v>
      </c>
      <c r="G379" s="593">
        <v>45418</v>
      </c>
      <c r="H379" s="1217">
        <f t="shared" si="12"/>
        <v>162</v>
      </c>
      <c r="I379" s="914">
        <v>5204011</v>
      </c>
      <c r="J379" s="1143">
        <f t="shared" si="13"/>
        <v>5204011</v>
      </c>
    </row>
    <row r="380" spans="1:10">
      <c r="A380" s="999">
        <v>375</v>
      </c>
      <c r="B380" s="1472"/>
      <c r="C380" s="914" t="s">
        <v>696</v>
      </c>
      <c r="D380" s="1461">
        <v>1073680590</v>
      </c>
      <c r="E380" s="1462"/>
      <c r="F380" s="1087">
        <v>45401</v>
      </c>
      <c r="G380" s="593">
        <v>45419</v>
      </c>
      <c r="H380" s="1217">
        <f t="shared" si="12"/>
        <v>161</v>
      </c>
      <c r="I380" s="914">
        <v>7443258</v>
      </c>
      <c r="J380" s="1143">
        <f t="shared" si="13"/>
        <v>7443258</v>
      </c>
    </row>
    <row r="381" spans="1:10">
      <c r="A381" s="999">
        <v>376</v>
      </c>
      <c r="B381" s="1472"/>
      <c r="C381" s="914" t="s">
        <v>696</v>
      </c>
      <c r="D381" s="1461">
        <v>1073864484</v>
      </c>
      <c r="E381" s="1462"/>
      <c r="F381" s="1087">
        <v>45408</v>
      </c>
      <c r="G381" s="593">
        <v>45426</v>
      </c>
      <c r="H381" s="1217">
        <f t="shared" si="12"/>
        <v>154</v>
      </c>
      <c r="I381" s="914">
        <v>69820</v>
      </c>
      <c r="J381" s="1143">
        <f t="shared" si="13"/>
        <v>69820</v>
      </c>
    </row>
    <row r="382" spans="1:10">
      <c r="A382" s="999">
        <v>377</v>
      </c>
      <c r="B382" s="1472"/>
      <c r="C382" s="914" t="s">
        <v>696</v>
      </c>
      <c r="D382" s="1461">
        <v>1074315127</v>
      </c>
      <c r="E382" s="1462"/>
      <c r="F382" s="1087">
        <v>45433</v>
      </c>
      <c r="G382" s="593">
        <v>45448</v>
      </c>
      <c r="H382" s="1217">
        <f t="shared" si="12"/>
        <v>132</v>
      </c>
      <c r="I382" s="914">
        <v>984608</v>
      </c>
      <c r="J382" s="1143">
        <f t="shared" si="13"/>
        <v>984608</v>
      </c>
    </row>
    <row r="383" spans="1:10">
      <c r="A383" s="999">
        <v>378</v>
      </c>
      <c r="B383" s="1472"/>
      <c r="C383" s="914" t="s">
        <v>696</v>
      </c>
      <c r="D383" s="1461">
        <v>1074379365</v>
      </c>
      <c r="E383" s="1462"/>
      <c r="F383" s="1087">
        <v>45434</v>
      </c>
      <c r="G383" s="593">
        <v>45449</v>
      </c>
      <c r="H383" s="1217">
        <f t="shared" si="12"/>
        <v>131</v>
      </c>
      <c r="I383" s="914">
        <v>4892414</v>
      </c>
      <c r="J383" s="1143">
        <f t="shared" si="13"/>
        <v>4892414</v>
      </c>
    </row>
    <row r="384" spans="1:10">
      <c r="A384" s="999">
        <v>379</v>
      </c>
      <c r="B384" s="1472"/>
      <c r="C384" s="914" t="s">
        <v>696</v>
      </c>
      <c r="D384" s="1461">
        <v>1074482564</v>
      </c>
      <c r="E384" s="1462"/>
      <c r="F384" s="1087">
        <v>45439</v>
      </c>
      <c r="G384" s="593">
        <v>45457</v>
      </c>
      <c r="H384" s="1217">
        <f t="shared" si="12"/>
        <v>123</v>
      </c>
      <c r="I384" s="914">
        <v>70811</v>
      </c>
      <c r="J384" s="1143">
        <f t="shared" si="13"/>
        <v>70811</v>
      </c>
    </row>
    <row r="385" spans="1:10">
      <c r="A385" s="999">
        <v>380</v>
      </c>
      <c r="B385" s="1472"/>
      <c r="C385" s="914" t="s">
        <v>696</v>
      </c>
      <c r="D385" s="1461">
        <v>1074967949</v>
      </c>
      <c r="E385" s="1462"/>
      <c r="F385" s="1087">
        <v>45463</v>
      </c>
      <c r="G385" s="593">
        <v>45481</v>
      </c>
      <c r="H385" s="1217">
        <f t="shared" si="12"/>
        <v>99</v>
      </c>
      <c r="I385" s="914">
        <v>767796</v>
      </c>
      <c r="J385" s="1143">
        <f t="shared" si="13"/>
        <v>767796</v>
      </c>
    </row>
    <row r="386" spans="1:10">
      <c r="A386" s="999">
        <v>381</v>
      </c>
      <c r="B386" s="1473"/>
      <c r="C386" s="914" t="s">
        <v>696</v>
      </c>
      <c r="D386" s="1461">
        <v>1075011505</v>
      </c>
      <c r="E386" s="1462"/>
      <c r="F386" s="1087">
        <v>45464</v>
      </c>
      <c r="G386" s="593">
        <v>45481</v>
      </c>
      <c r="H386" s="1217">
        <f t="shared" si="12"/>
        <v>99</v>
      </c>
      <c r="I386" s="914">
        <v>1826667</v>
      </c>
      <c r="J386" s="1143">
        <f t="shared" si="13"/>
        <v>1826667</v>
      </c>
    </row>
    <row r="387" spans="1:10">
      <c r="A387" s="999">
        <v>382</v>
      </c>
      <c r="B387" s="1157" t="s">
        <v>1502</v>
      </c>
      <c r="C387" s="914" t="s">
        <v>1428</v>
      </c>
      <c r="D387" s="1461" t="s">
        <v>1429</v>
      </c>
      <c r="E387" s="1462"/>
      <c r="F387" s="1087">
        <v>45204</v>
      </c>
      <c r="G387" s="593">
        <v>45219</v>
      </c>
      <c r="H387" s="1217">
        <f t="shared" si="12"/>
        <v>361</v>
      </c>
      <c r="I387" s="914">
        <v>252916.47</v>
      </c>
      <c r="J387" s="1143">
        <f t="shared" si="13"/>
        <v>252916.47</v>
      </c>
    </row>
    <row r="388" spans="1:10" ht="12.75" customHeight="1">
      <c r="A388" s="999">
        <v>383</v>
      </c>
      <c r="B388" s="1471" t="s">
        <v>1430</v>
      </c>
      <c r="C388" s="914" t="s">
        <v>1431</v>
      </c>
      <c r="D388" s="1461">
        <v>621</v>
      </c>
      <c r="E388" s="1462"/>
      <c r="F388" s="1087">
        <v>44868</v>
      </c>
      <c r="G388" s="593">
        <v>44868</v>
      </c>
      <c r="H388" s="1217">
        <f t="shared" si="12"/>
        <v>712</v>
      </c>
      <c r="I388" s="914">
        <v>6961241</v>
      </c>
      <c r="J388" s="1143">
        <f t="shared" si="13"/>
        <v>6961241</v>
      </c>
    </row>
    <row r="389" spans="1:10">
      <c r="A389" s="999">
        <v>384</v>
      </c>
      <c r="B389" s="1473"/>
      <c r="C389" s="914" t="s">
        <v>1431</v>
      </c>
      <c r="D389" s="1461">
        <v>613</v>
      </c>
      <c r="E389" s="1462"/>
      <c r="F389" s="1087">
        <v>44876</v>
      </c>
      <c r="G389" s="593">
        <v>44876</v>
      </c>
      <c r="H389" s="1217">
        <f t="shared" si="12"/>
        <v>704</v>
      </c>
      <c r="I389" s="914">
        <v>2430390</v>
      </c>
      <c r="J389" s="1143">
        <f t="shared" si="13"/>
        <v>2430390</v>
      </c>
    </row>
    <row r="390" spans="1:10" ht="12.75" customHeight="1">
      <c r="A390" s="999">
        <v>385</v>
      </c>
      <c r="B390" s="1471" t="s">
        <v>1532</v>
      </c>
      <c r="C390" s="914" t="s">
        <v>1533</v>
      </c>
      <c r="D390" s="1461" t="s">
        <v>1440</v>
      </c>
      <c r="E390" s="1462"/>
      <c r="F390" s="1087">
        <v>44687</v>
      </c>
      <c r="G390" s="593">
        <v>44688</v>
      </c>
      <c r="H390" s="1217">
        <f t="shared" si="12"/>
        <v>892</v>
      </c>
      <c r="I390" s="914">
        <v>802668.09</v>
      </c>
      <c r="J390" s="1143">
        <f t="shared" si="13"/>
        <v>802668.09</v>
      </c>
    </row>
    <row r="391" spans="1:10">
      <c r="A391" s="999">
        <v>386</v>
      </c>
      <c r="B391" s="1472"/>
      <c r="C391" s="914" t="s">
        <v>1533</v>
      </c>
      <c r="D391" s="1461" t="s">
        <v>1441</v>
      </c>
      <c r="E391" s="1462"/>
      <c r="F391" s="1087">
        <v>44687</v>
      </c>
      <c r="G391" s="593">
        <v>44688</v>
      </c>
      <c r="H391" s="1217">
        <f t="shared" si="12"/>
        <v>892</v>
      </c>
      <c r="I391" s="914">
        <v>5950</v>
      </c>
      <c r="J391" s="1143">
        <f t="shared" si="13"/>
        <v>5950</v>
      </c>
    </row>
    <row r="392" spans="1:10">
      <c r="A392" s="999">
        <v>387</v>
      </c>
      <c r="B392" s="1472"/>
      <c r="C392" s="914" t="s">
        <v>1533</v>
      </c>
      <c r="D392" s="1461" t="s">
        <v>1534</v>
      </c>
      <c r="E392" s="1462"/>
      <c r="F392" s="1087">
        <v>44722</v>
      </c>
      <c r="G392" s="593">
        <v>44752</v>
      </c>
      <c r="H392" s="1217">
        <f t="shared" si="12"/>
        <v>828</v>
      </c>
      <c r="I392" s="914">
        <v>65450</v>
      </c>
      <c r="J392" s="1143">
        <f t="shared" si="13"/>
        <v>65450</v>
      </c>
    </row>
    <row r="393" spans="1:10">
      <c r="A393" s="999">
        <v>388</v>
      </c>
      <c r="B393" s="1472"/>
      <c r="C393" s="914" t="s">
        <v>1533</v>
      </c>
      <c r="D393" s="1461" t="s">
        <v>1535</v>
      </c>
      <c r="E393" s="1462"/>
      <c r="F393" s="1087">
        <v>44827</v>
      </c>
      <c r="G393" s="593">
        <v>44857</v>
      </c>
      <c r="H393" s="1217">
        <f t="shared" si="12"/>
        <v>723</v>
      </c>
      <c r="I393" s="914">
        <v>837760</v>
      </c>
      <c r="J393" s="1143">
        <f t="shared" si="13"/>
        <v>837760</v>
      </c>
    </row>
    <row r="394" spans="1:10">
      <c r="A394" s="999">
        <v>389</v>
      </c>
      <c r="B394" s="1472"/>
      <c r="C394" s="914" t="s">
        <v>1533</v>
      </c>
      <c r="D394" s="1461" t="s">
        <v>1536</v>
      </c>
      <c r="E394" s="1462"/>
      <c r="F394" s="1087">
        <v>44827</v>
      </c>
      <c r="G394" s="593">
        <v>44857</v>
      </c>
      <c r="H394" s="1217">
        <f t="shared" si="12"/>
        <v>723</v>
      </c>
      <c r="I394" s="914">
        <v>762790</v>
      </c>
      <c r="J394" s="1143">
        <f t="shared" si="13"/>
        <v>762790</v>
      </c>
    </row>
    <row r="395" spans="1:10">
      <c r="A395" s="999">
        <v>390</v>
      </c>
      <c r="B395" s="1472"/>
      <c r="C395" s="914" t="s">
        <v>1533</v>
      </c>
      <c r="D395" s="1461" t="s">
        <v>1537</v>
      </c>
      <c r="E395" s="1462"/>
      <c r="F395" s="1087">
        <v>44827</v>
      </c>
      <c r="G395" s="593">
        <v>44857</v>
      </c>
      <c r="H395" s="1217">
        <f t="shared" si="12"/>
        <v>723</v>
      </c>
      <c r="I395" s="914">
        <v>365330</v>
      </c>
      <c r="J395" s="1143">
        <f t="shared" si="13"/>
        <v>365330</v>
      </c>
    </row>
    <row r="396" spans="1:10">
      <c r="A396" s="999">
        <v>391</v>
      </c>
      <c r="B396" s="1472"/>
      <c r="C396" s="914" t="s">
        <v>1533</v>
      </c>
      <c r="D396" s="1461" t="s">
        <v>1538</v>
      </c>
      <c r="E396" s="1462"/>
      <c r="F396" s="1087">
        <v>44827</v>
      </c>
      <c r="G396" s="593">
        <v>44857</v>
      </c>
      <c r="H396" s="1217">
        <f t="shared" si="12"/>
        <v>723</v>
      </c>
      <c r="I396" s="914">
        <v>14280</v>
      </c>
      <c r="J396" s="1143">
        <f t="shared" si="13"/>
        <v>14280</v>
      </c>
    </row>
    <row r="397" spans="1:10">
      <c r="A397" s="999">
        <v>392</v>
      </c>
      <c r="B397" s="1472"/>
      <c r="C397" s="914" t="s">
        <v>1533</v>
      </c>
      <c r="D397" s="1461" t="s">
        <v>1539</v>
      </c>
      <c r="E397" s="1462"/>
      <c r="F397" s="1087">
        <v>44827</v>
      </c>
      <c r="G397" s="593">
        <v>44857</v>
      </c>
      <c r="H397" s="1217">
        <f t="shared" si="12"/>
        <v>723</v>
      </c>
      <c r="I397" s="914">
        <v>128520</v>
      </c>
      <c r="J397" s="1143">
        <f t="shared" si="13"/>
        <v>128520</v>
      </c>
    </row>
    <row r="398" spans="1:10">
      <c r="A398" s="999">
        <v>393</v>
      </c>
      <c r="B398" s="1472"/>
      <c r="C398" s="914" t="s">
        <v>1533</v>
      </c>
      <c r="D398" s="1461" t="s">
        <v>1540</v>
      </c>
      <c r="E398" s="1462"/>
      <c r="F398" s="1087">
        <v>44827</v>
      </c>
      <c r="G398" s="593">
        <v>44857</v>
      </c>
      <c r="H398" s="1217">
        <f t="shared" si="12"/>
        <v>723</v>
      </c>
      <c r="I398" s="914">
        <v>191590</v>
      </c>
      <c r="J398" s="1143">
        <f t="shared" si="13"/>
        <v>191590</v>
      </c>
    </row>
    <row r="399" spans="1:10">
      <c r="A399" s="999">
        <v>394</v>
      </c>
      <c r="B399" s="1472"/>
      <c r="C399" s="914" t="s">
        <v>1533</v>
      </c>
      <c r="D399" s="1461" t="s">
        <v>1541</v>
      </c>
      <c r="E399" s="1462"/>
      <c r="F399" s="1087">
        <v>44869</v>
      </c>
      <c r="G399" s="593">
        <v>44899</v>
      </c>
      <c r="H399" s="1217">
        <f t="shared" si="12"/>
        <v>681</v>
      </c>
      <c r="I399" s="914">
        <v>154700</v>
      </c>
      <c r="J399" s="1143">
        <f t="shared" si="13"/>
        <v>154700</v>
      </c>
    </row>
    <row r="400" spans="1:10">
      <c r="A400" s="999">
        <v>395</v>
      </c>
      <c r="B400" s="1472"/>
      <c r="C400" s="914" t="s">
        <v>1533</v>
      </c>
      <c r="D400" s="1461" t="s">
        <v>1542</v>
      </c>
      <c r="E400" s="1462"/>
      <c r="F400" s="1087">
        <v>44869</v>
      </c>
      <c r="G400" s="593">
        <v>44899</v>
      </c>
      <c r="H400" s="1217">
        <f t="shared" si="12"/>
        <v>681</v>
      </c>
      <c r="I400" s="914">
        <v>257040</v>
      </c>
      <c r="J400" s="1143">
        <f t="shared" si="13"/>
        <v>257040</v>
      </c>
    </row>
    <row r="401" spans="1:10">
      <c r="A401" s="999">
        <v>396</v>
      </c>
      <c r="B401" s="1472"/>
      <c r="C401" s="914" t="s">
        <v>1533</v>
      </c>
      <c r="D401" s="1461" t="s">
        <v>1543</v>
      </c>
      <c r="E401" s="1462"/>
      <c r="F401" s="1087">
        <v>44869</v>
      </c>
      <c r="G401" s="593">
        <v>44899</v>
      </c>
      <c r="H401" s="1217">
        <f t="shared" si="12"/>
        <v>681</v>
      </c>
      <c r="I401" s="914">
        <v>385560</v>
      </c>
      <c r="J401" s="1143">
        <f t="shared" si="13"/>
        <v>385560</v>
      </c>
    </row>
    <row r="402" spans="1:10">
      <c r="A402" s="999">
        <v>397</v>
      </c>
      <c r="B402" s="1472"/>
      <c r="C402" s="914" t="s">
        <v>1533</v>
      </c>
      <c r="D402" s="1461" t="s">
        <v>1544</v>
      </c>
      <c r="E402" s="1462"/>
      <c r="F402" s="1087">
        <v>44869</v>
      </c>
      <c r="G402" s="593">
        <v>44899</v>
      </c>
      <c r="H402" s="1217">
        <f t="shared" si="12"/>
        <v>681</v>
      </c>
      <c r="I402" s="914">
        <v>35700</v>
      </c>
      <c r="J402" s="1143">
        <f t="shared" si="13"/>
        <v>35700</v>
      </c>
    </row>
    <row r="403" spans="1:10">
      <c r="A403" s="999">
        <v>398</v>
      </c>
      <c r="B403" s="1472"/>
      <c r="C403" s="914" t="s">
        <v>1533</v>
      </c>
      <c r="D403" s="1461" t="s">
        <v>1545</v>
      </c>
      <c r="E403" s="1462"/>
      <c r="F403" s="1087">
        <v>44869</v>
      </c>
      <c r="G403" s="593">
        <v>44899</v>
      </c>
      <c r="H403" s="1217">
        <f t="shared" si="12"/>
        <v>681</v>
      </c>
      <c r="I403" s="914">
        <v>342720</v>
      </c>
      <c r="J403" s="1143">
        <f t="shared" si="13"/>
        <v>342720</v>
      </c>
    </row>
    <row r="404" spans="1:10">
      <c r="A404" s="999">
        <v>399</v>
      </c>
      <c r="B404" s="1472"/>
      <c r="C404" s="914" t="s">
        <v>1533</v>
      </c>
      <c r="D404" s="1461" t="s">
        <v>1546</v>
      </c>
      <c r="E404" s="1462"/>
      <c r="F404" s="1087">
        <v>44869</v>
      </c>
      <c r="G404" s="593">
        <v>44899</v>
      </c>
      <c r="H404" s="1217">
        <f t="shared" si="12"/>
        <v>681</v>
      </c>
      <c r="I404" s="914">
        <v>653310</v>
      </c>
      <c r="J404" s="1143">
        <f t="shared" si="13"/>
        <v>653310</v>
      </c>
    </row>
    <row r="405" spans="1:10">
      <c r="A405" s="999">
        <v>400</v>
      </c>
      <c r="B405" s="1472"/>
      <c r="C405" s="914" t="s">
        <v>1533</v>
      </c>
      <c r="D405" s="1461" t="s">
        <v>1547</v>
      </c>
      <c r="E405" s="1462"/>
      <c r="F405" s="1087">
        <v>44869</v>
      </c>
      <c r="G405" s="593">
        <v>44899</v>
      </c>
      <c r="H405" s="1217">
        <f t="shared" si="12"/>
        <v>681</v>
      </c>
      <c r="I405" s="914">
        <v>343910</v>
      </c>
      <c r="J405" s="1143">
        <f t="shared" si="13"/>
        <v>343910</v>
      </c>
    </row>
    <row r="406" spans="1:10">
      <c r="A406" s="999">
        <v>401</v>
      </c>
      <c r="B406" s="1472"/>
      <c r="C406" s="914" t="s">
        <v>1533</v>
      </c>
      <c r="D406" s="1461" t="s">
        <v>1548</v>
      </c>
      <c r="E406" s="1462"/>
      <c r="F406" s="1087">
        <v>44869</v>
      </c>
      <c r="G406" s="593">
        <v>44899</v>
      </c>
      <c r="H406" s="1217">
        <f t="shared" si="12"/>
        <v>681</v>
      </c>
      <c r="I406" s="914">
        <v>160650</v>
      </c>
      <c r="J406" s="1143">
        <f t="shared" si="13"/>
        <v>160650</v>
      </c>
    </row>
    <row r="407" spans="1:10">
      <c r="A407" s="999">
        <v>402</v>
      </c>
      <c r="B407" s="1472"/>
      <c r="C407" s="914" t="s">
        <v>1533</v>
      </c>
      <c r="D407" s="1461" t="s">
        <v>1549</v>
      </c>
      <c r="E407" s="1462"/>
      <c r="F407" s="1087">
        <v>44869</v>
      </c>
      <c r="G407" s="593">
        <v>44899</v>
      </c>
      <c r="H407" s="1217">
        <f t="shared" si="12"/>
        <v>681</v>
      </c>
      <c r="I407" s="914">
        <v>258230</v>
      </c>
      <c r="J407" s="1143">
        <f t="shared" si="13"/>
        <v>258230</v>
      </c>
    </row>
    <row r="408" spans="1:10">
      <c r="A408" s="999">
        <v>403</v>
      </c>
      <c r="B408" s="1472"/>
      <c r="C408" s="914" t="s">
        <v>1533</v>
      </c>
      <c r="D408" s="1461" t="s">
        <v>1550</v>
      </c>
      <c r="E408" s="1462"/>
      <c r="F408" s="1087">
        <v>44900</v>
      </c>
      <c r="G408" s="593">
        <v>44901</v>
      </c>
      <c r="H408" s="1217">
        <f t="shared" si="12"/>
        <v>679</v>
      </c>
      <c r="I408" s="914">
        <v>20078050.77</v>
      </c>
      <c r="J408" s="1143">
        <f t="shared" si="13"/>
        <v>20078050.77</v>
      </c>
    </row>
    <row r="409" spans="1:10">
      <c r="A409" s="999">
        <v>404</v>
      </c>
      <c r="B409" s="1472"/>
      <c r="C409" s="914" t="s">
        <v>1533</v>
      </c>
      <c r="D409" s="1461" t="s">
        <v>1442</v>
      </c>
      <c r="E409" s="1462"/>
      <c r="F409" s="593">
        <v>44687</v>
      </c>
      <c r="G409" s="593">
        <v>44688</v>
      </c>
      <c r="H409" s="1217">
        <f t="shared" si="12"/>
        <v>892</v>
      </c>
      <c r="I409" s="914">
        <v>24401368.059999999</v>
      </c>
      <c r="J409" s="1143">
        <f t="shared" si="13"/>
        <v>24401368.059999999</v>
      </c>
    </row>
    <row r="410" spans="1:10">
      <c r="A410" s="999">
        <v>405</v>
      </c>
      <c r="B410" s="1472"/>
      <c r="C410" s="914" t="s">
        <v>1432</v>
      </c>
      <c r="D410" s="1461" t="s">
        <v>1433</v>
      </c>
      <c r="E410" s="1462"/>
      <c r="F410" s="1087">
        <v>44561</v>
      </c>
      <c r="G410" s="593">
        <v>44591</v>
      </c>
      <c r="H410" s="1217">
        <f t="shared" si="12"/>
        <v>989</v>
      </c>
      <c r="I410" s="914">
        <v>2060854.04</v>
      </c>
      <c r="J410" s="1143">
        <f t="shared" si="13"/>
        <v>2060854.04</v>
      </c>
    </row>
    <row r="411" spans="1:10">
      <c r="A411" s="999">
        <v>406</v>
      </c>
      <c r="B411" s="1472"/>
      <c r="C411" s="914" t="s">
        <v>1432</v>
      </c>
      <c r="D411" s="1461" t="s">
        <v>1434</v>
      </c>
      <c r="E411" s="1462"/>
      <c r="F411" s="1087">
        <v>44576</v>
      </c>
      <c r="G411" s="593">
        <v>44606</v>
      </c>
      <c r="H411" s="1217">
        <f t="shared" ref="H411:H474" si="14">+$J$6-G411</f>
        <v>974</v>
      </c>
      <c r="I411" s="914">
        <v>300000</v>
      </c>
      <c r="J411" s="1143">
        <f t="shared" ref="J411:J474" si="15">+I411</f>
        <v>300000</v>
      </c>
    </row>
    <row r="412" spans="1:10">
      <c r="A412" s="999">
        <v>407</v>
      </c>
      <c r="B412" s="1472"/>
      <c r="C412" s="914" t="s">
        <v>1432</v>
      </c>
      <c r="D412" s="1461" t="s">
        <v>1435</v>
      </c>
      <c r="E412" s="1462"/>
      <c r="F412" s="1087">
        <v>44576</v>
      </c>
      <c r="G412" s="593">
        <v>44606</v>
      </c>
      <c r="H412" s="1217">
        <f t="shared" si="14"/>
        <v>974</v>
      </c>
      <c r="I412" s="914">
        <v>240000</v>
      </c>
      <c r="J412" s="1143">
        <f t="shared" si="15"/>
        <v>240000</v>
      </c>
    </row>
    <row r="413" spans="1:10">
      <c r="A413" s="999">
        <v>408</v>
      </c>
      <c r="B413" s="1472"/>
      <c r="C413" s="914" t="s">
        <v>1432</v>
      </c>
      <c r="D413" s="1461" t="s">
        <v>1436</v>
      </c>
      <c r="E413" s="1462"/>
      <c r="F413" s="1087">
        <v>44576</v>
      </c>
      <c r="G413" s="593">
        <v>44606</v>
      </c>
      <c r="H413" s="1217">
        <f t="shared" si="14"/>
        <v>974</v>
      </c>
      <c r="I413" s="914">
        <v>120000</v>
      </c>
      <c r="J413" s="1143">
        <f t="shared" si="15"/>
        <v>120000</v>
      </c>
    </row>
    <row r="414" spans="1:10">
      <c r="A414" s="999">
        <v>409</v>
      </c>
      <c r="B414" s="1472"/>
      <c r="C414" s="914" t="s">
        <v>1432</v>
      </c>
      <c r="D414" s="1461" t="s">
        <v>1437</v>
      </c>
      <c r="E414" s="1462"/>
      <c r="F414" s="1087">
        <v>44576</v>
      </c>
      <c r="G414" s="593">
        <v>44606</v>
      </c>
      <c r="H414" s="1217">
        <f t="shared" si="14"/>
        <v>974</v>
      </c>
      <c r="I414" s="914">
        <v>100000</v>
      </c>
      <c r="J414" s="1143">
        <f t="shared" si="15"/>
        <v>100000</v>
      </c>
    </row>
    <row r="415" spans="1:10">
      <c r="A415" s="999">
        <v>410</v>
      </c>
      <c r="B415" s="1472"/>
      <c r="C415" s="914" t="s">
        <v>1432</v>
      </c>
      <c r="D415" s="1461" t="s">
        <v>1438</v>
      </c>
      <c r="E415" s="1462"/>
      <c r="F415" s="1087">
        <v>44687</v>
      </c>
      <c r="G415" s="593">
        <v>44688</v>
      </c>
      <c r="H415" s="1217">
        <f t="shared" si="14"/>
        <v>892</v>
      </c>
      <c r="I415" s="914">
        <v>7336849.7999999998</v>
      </c>
      <c r="J415" s="1143">
        <f t="shared" si="15"/>
        <v>7336849.7999999998</v>
      </c>
    </row>
    <row r="416" spans="1:10">
      <c r="A416" s="999">
        <v>411</v>
      </c>
      <c r="B416" s="1472"/>
      <c r="C416" s="914" t="s">
        <v>1432</v>
      </c>
      <c r="D416" s="1461" t="s">
        <v>1439</v>
      </c>
      <c r="E416" s="1462"/>
      <c r="F416" s="1087">
        <v>44687</v>
      </c>
      <c r="G416" s="593">
        <v>44688</v>
      </c>
      <c r="H416" s="1217">
        <f t="shared" si="14"/>
        <v>892</v>
      </c>
      <c r="I416" s="914">
        <v>59500</v>
      </c>
      <c r="J416" s="1143">
        <f t="shared" si="15"/>
        <v>59500</v>
      </c>
    </row>
    <row r="417" spans="1:10">
      <c r="A417" s="999">
        <v>412</v>
      </c>
      <c r="B417" s="1472"/>
      <c r="C417" s="914" t="s">
        <v>1432</v>
      </c>
      <c r="D417" s="1461" t="s">
        <v>1440</v>
      </c>
      <c r="E417" s="1462"/>
      <c r="F417" s="1087">
        <v>44687</v>
      </c>
      <c r="G417" s="593">
        <v>44688</v>
      </c>
      <c r="H417" s="1217">
        <f t="shared" si="14"/>
        <v>892</v>
      </c>
      <c r="I417" s="914">
        <v>802668.09</v>
      </c>
      <c r="J417" s="1143">
        <f t="shared" si="15"/>
        <v>802668.09</v>
      </c>
    </row>
    <row r="418" spans="1:10">
      <c r="A418" s="999">
        <v>413</v>
      </c>
      <c r="B418" s="1472"/>
      <c r="C418" s="914" t="s">
        <v>1432</v>
      </c>
      <c r="D418" s="1461" t="s">
        <v>1441</v>
      </c>
      <c r="E418" s="1462"/>
      <c r="F418" s="1087">
        <v>44687</v>
      </c>
      <c r="G418" s="593">
        <v>44688</v>
      </c>
      <c r="H418" s="1217">
        <f t="shared" si="14"/>
        <v>892</v>
      </c>
      <c r="I418" s="914">
        <v>5950</v>
      </c>
      <c r="J418" s="1143">
        <f t="shared" si="15"/>
        <v>5950</v>
      </c>
    </row>
    <row r="419" spans="1:10">
      <c r="A419" s="999">
        <v>414</v>
      </c>
      <c r="B419" s="1473"/>
      <c r="C419" s="914" t="s">
        <v>1432</v>
      </c>
      <c r="D419" s="1461" t="s">
        <v>1442</v>
      </c>
      <c r="E419" s="1462"/>
      <c r="F419" s="1087">
        <v>44687</v>
      </c>
      <c r="G419" s="593">
        <v>44688</v>
      </c>
      <c r="H419" s="1217">
        <f t="shared" si="14"/>
        <v>892</v>
      </c>
      <c r="I419" s="914">
        <v>20117032.109999999</v>
      </c>
      <c r="J419" s="1143">
        <f t="shared" si="15"/>
        <v>20117032.109999999</v>
      </c>
    </row>
    <row r="420" spans="1:10" ht="12.75" customHeight="1">
      <c r="A420" s="999">
        <v>415</v>
      </c>
      <c r="B420" s="1471" t="s">
        <v>1443</v>
      </c>
      <c r="C420" s="914" t="s">
        <v>1444</v>
      </c>
      <c r="D420" s="1461">
        <v>340</v>
      </c>
      <c r="E420" s="1462"/>
      <c r="F420" s="1087">
        <v>45119</v>
      </c>
      <c r="G420" s="593">
        <v>45149</v>
      </c>
      <c r="H420" s="1217">
        <f t="shared" si="14"/>
        <v>431</v>
      </c>
      <c r="I420" s="914">
        <v>256072.53</v>
      </c>
      <c r="J420" s="1143">
        <f t="shared" si="15"/>
        <v>256072.53</v>
      </c>
    </row>
    <row r="421" spans="1:10">
      <c r="A421" s="999">
        <v>416</v>
      </c>
      <c r="B421" s="1472"/>
      <c r="C421" s="914" t="s">
        <v>1444</v>
      </c>
      <c r="D421" s="1461">
        <v>311</v>
      </c>
      <c r="E421" s="1462"/>
      <c r="F421" s="1087">
        <v>45148</v>
      </c>
      <c r="G421" s="593">
        <v>45178</v>
      </c>
      <c r="H421" s="1217">
        <f t="shared" si="14"/>
        <v>402</v>
      </c>
      <c r="I421" s="914">
        <v>256072.53</v>
      </c>
      <c r="J421" s="1143">
        <f t="shared" si="15"/>
        <v>256072.53</v>
      </c>
    </row>
    <row r="422" spans="1:10">
      <c r="A422" s="999">
        <v>417</v>
      </c>
      <c r="B422" s="1472"/>
      <c r="C422" s="914" t="s">
        <v>1444</v>
      </c>
      <c r="D422" s="1461">
        <v>279</v>
      </c>
      <c r="E422" s="1462"/>
      <c r="F422" s="1087">
        <v>45180</v>
      </c>
      <c r="G422" s="593">
        <v>45210</v>
      </c>
      <c r="H422" s="1217">
        <f t="shared" si="14"/>
        <v>370</v>
      </c>
      <c r="I422" s="914">
        <v>256072.53</v>
      </c>
      <c r="J422" s="1143">
        <f t="shared" si="15"/>
        <v>256072.53</v>
      </c>
    </row>
    <row r="423" spans="1:10">
      <c r="A423" s="999">
        <v>418</v>
      </c>
      <c r="B423" s="1472"/>
      <c r="C423" s="914" t="s">
        <v>1444</v>
      </c>
      <c r="D423" s="1461">
        <v>252</v>
      </c>
      <c r="E423" s="1462"/>
      <c r="F423" s="1087">
        <v>45207</v>
      </c>
      <c r="G423" s="593">
        <v>45237</v>
      </c>
      <c r="H423" s="1217">
        <f t="shared" si="14"/>
        <v>343</v>
      </c>
      <c r="I423" s="914">
        <v>256072.53</v>
      </c>
      <c r="J423" s="1143">
        <f t="shared" si="15"/>
        <v>256072.53</v>
      </c>
    </row>
    <row r="424" spans="1:10">
      <c r="A424" s="999">
        <v>419</v>
      </c>
      <c r="B424" s="1472"/>
      <c r="C424" s="914" t="s">
        <v>1444</v>
      </c>
      <c r="D424" s="1461">
        <v>221</v>
      </c>
      <c r="E424" s="1462"/>
      <c r="F424" s="1087">
        <v>45238</v>
      </c>
      <c r="G424" s="593">
        <v>45268</v>
      </c>
      <c r="H424" s="1217">
        <f t="shared" si="14"/>
        <v>312</v>
      </c>
      <c r="I424" s="914">
        <v>256072.53</v>
      </c>
      <c r="J424" s="1143">
        <f t="shared" si="15"/>
        <v>256072.53</v>
      </c>
    </row>
    <row r="425" spans="1:10">
      <c r="A425" s="999">
        <v>420</v>
      </c>
      <c r="B425" s="1472"/>
      <c r="C425" s="914" t="s">
        <v>1444</v>
      </c>
      <c r="D425" s="1461">
        <v>190</v>
      </c>
      <c r="E425" s="1462"/>
      <c r="F425" s="1087">
        <v>45269</v>
      </c>
      <c r="G425" s="593">
        <v>45299</v>
      </c>
      <c r="H425" s="1217">
        <f t="shared" si="14"/>
        <v>281</v>
      </c>
      <c r="I425" s="914">
        <v>256072</v>
      </c>
      <c r="J425" s="1143">
        <f t="shared" si="15"/>
        <v>256072</v>
      </c>
    </row>
    <row r="426" spans="1:10">
      <c r="A426" s="999">
        <v>421</v>
      </c>
      <c r="B426" s="1472"/>
      <c r="C426" s="914" t="s">
        <v>1444</v>
      </c>
      <c r="D426" s="1461">
        <v>159</v>
      </c>
      <c r="E426" s="1462"/>
      <c r="F426" s="1087">
        <v>45303</v>
      </c>
      <c r="G426" s="593">
        <v>45330</v>
      </c>
      <c r="H426" s="1217">
        <f t="shared" si="14"/>
        <v>250</v>
      </c>
      <c r="I426" s="914">
        <v>256073</v>
      </c>
      <c r="J426" s="1143">
        <f t="shared" si="15"/>
        <v>256073</v>
      </c>
    </row>
    <row r="427" spans="1:10">
      <c r="A427" s="999">
        <v>422</v>
      </c>
      <c r="B427" s="1472"/>
      <c r="C427" s="914" t="s">
        <v>1444</v>
      </c>
      <c r="D427" s="1461">
        <v>128</v>
      </c>
      <c r="E427" s="1462"/>
      <c r="F427" s="1087">
        <v>45335</v>
      </c>
      <c r="G427" s="593">
        <v>45361</v>
      </c>
      <c r="H427" s="1217">
        <f t="shared" si="14"/>
        <v>219</v>
      </c>
      <c r="I427" s="914">
        <v>186559</v>
      </c>
      <c r="J427" s="1143">
        <f t="shared" si="15"/>
        <v>186559</v>
      </c>
    </row>
    <row r="428" spans="1:10">
      <c r="A428" s="999">
        <v>423</v>
      </c>
      <c r="B428" s="1473"/>
      <c r="C428" s="914" t="s">
        <v>1444</v>
      </c>
      <c r="D428" s="1461">
        <v>97</v>
      </c>
      <c r="E428" s="1462"/>
      <c r="F428" s="1087">
        <v>45360</v>
      </c>
      <c r="G428" s="593">
        <v>45392</v>
      </c>
      <c r="H428" s="1217">
        <f t="shared" si="14"/>
        <v>188</v>
      </c>
      <c r="I428" s="914">
        <v>186558</v>
      </c>
      <c r="J428" s="1143">
        <f t="shared" si="15"/>
        <v>186558</v>
      </c>
    </row>
    <row r="429" spans="1:10" ht="12.75" customHeight="1">
      <c r="A429" s="999">
        <v>424</v>
      </c>
      <c r="B429" s="1471" t="s">
        <v>1445</v>
      </c>
      <c r="C429" s="914" t="s">
        <v>1446</v>
      </c>
      <c r="D429" s="1461">
        <v>251</v>
      </c>
      <c r="E429" s="1462"/>
      <c r="F429" s="1087">
        <v>45223</v>
      </c>
      <c r="G429" s="593">
        <v>45238</v>
      </c>
      <c r="H429" s="1217">
        <f t="shared" si="14"/>
        <v>342</v>
      </c>
      <c r="I429" s="914">
        <v>149999.79999999999</v>
      </c>
      <c r="J429" s="1143">
        <f t="shared" si="15"/>
        <v>149999.79999999999</v>
      </c>
    </row>
    <row r="430" spans="1:10">
      <c r="A430" s="999">
        <v>425</v>
      </c>
      <c r="B430" s="1472"/>
      <c r="C430" s="914" t="s">
        <v>1446</v>
      </c>
      <c r="D430" s="1461">
        <v>254</v>
      </c>
      <c r="E430" s="1462"/>
      <c r="F430" s="1087">
        <v>45225</v>
      </c>
      <c r="G430" s="593">
        <v>45235</v>
      </c>
      <c r="H430" s="1217">
        <f t="shared" si="14"/>
        <v>345</v>
      </c>
      <c r="I430" s="914">
        <v>6986261.1200000001</v>
      </c>
      <c r="J430" s="1143">
        <f t="shared" si="15"/>
        <v>6986261.1200000001</v>
      </c>
    </row>
    <row r="431" spans="1:10">
      <c r="A431" s="999">
        <v>426</v>
      </c>
      <c r="B431" s="1472"/>
      <c r="C431" s="914" t="s">
        <v>1446</v>
      </c>
      <c r="D431" s="1461">
        <v>228</v>
      </c>
      <c r="E431" s="1462"/>
      <c r="F431" s="1087">
        <v>45246</v>
      </c>
      <c r="G431" s="593">
        <v>45261</v>
      </c>
      <c r="H431" s="1217">
        <f t="shared" si="14"/>
        <v>319</v>
      </c>
      <c r="I431" s="914">
        <v>149999.79999999999</v>
      </c>
      <c r="J431" s="1143">
        <f t="shared" si="15"/>
        <v>149999.79999999999</v>
      </c>
    </row>
    <row r="432" spans="1:10">
      <c r="A432" s="999">
        <v>427</v>
      </c>
      <c r="B432" s="1472"/>
      <c r="C432" s="914" t="s">
        <v>1446</v>
      </c>
      <c r="D432" s="1461">
        <v>224</v>
      </c>
      <c r="E432" s="1462"/>
      <c r="F432" s="1087">
        <v>45255</v>
      </c>
      <c r="G432" s="593">
        <v>45265</v>
      </c>
      <c r="H432" s="1217">
        <f t="shared" si="14"/>
        <v>315</v>
      </c>
      <c r="I432" s="914">
        <v>7000000.1200000001</v>
      </c>
      <c r="J432" s="1143">
        <f t="shared" si="15"/>
        <v>7000000.1200000001</v>
      </c>
    </row>
    <row r="433" spans="1:10">
      <c r="A433" s="999">
        <v>428</v>
      </c>
      <c r="B433" s="1472"/>
      <c r="C433" s="914" t="s">
        <v>1446</v>
      </c>
      <c r="D433" s="1461">
        <v>213</v>
      </c>
      <c r="E433" s="1462"/>
      <c r="F433" s="1087">
        <v>45266</v>
      </c>
      <c r="G433" s="593">
        <v>45276</v>
      </c>
      <c r="H433" s="1217">
        <f t="shared" si="14"/>
        <v>304</v>
      </c>
      <c r="I433" s="914">
        <v>933333</v>
      </c>
      <c r="J433" s="1143">
        <f t="shared" si="15"/>
        <v>933333</v>
      </c>
    </row>
    <row r="434" spans="1:10">
      <c r="A434" s="999">
        <v>429</v>
      </c>
      <c r="B434" s="1472"/>
      <c r="C434" s="914" t="s">
        <v>1446</v>
      </c>
      <c r="D434" s="1461">
        <v>196</v>
      </c>
      <c r="E434" s="1462"/>
      <c r="F434" s="1087">
        <v>45278</v>
      </c>
      <c r="G434" s="593">
        <v>45293</v>
      </c>
      <c r="H434" s="1217">
        <f t="shared" si="14"/>
        <v>287</v>
      </c>
      <c r="I434" s="914">
        <v>150000</v>
      </c>
      <c r="J434" s="1143">
        <f t="shared" si="15"/>
        <v>150000</v>
      </c>
    </row>
    <row r="435" spans="1:10">
      <c r="A435" s="999">
        <v>430</v>
      </c>
      <c r="B435" s="1472"/>
      <c r="C435" s="914" t="s">
        <v>1446</v>
      </c>
      <c r="D435" s="1461">
        <v>180</v>
      </c>
      <c r="E435" s="1462"/>
      <c r="F435" s="1087">
        <v>45309</v>
      </c>
      <c r="G435" s="593">
        <v>45309</v>
      </c>
      <c r="H435" s="1217">
        <f t="shared" si="14"/>
        <v>271</v>
      </c>
      <c r="I435" s="914">
        <v>6066667</v>
      </c>
      <c r="J435" s="1143">
        <f t="shared" si="15"/>
        <v>6066667</v>
      </c>
    </row>
    <row r="436" spans="1:10">
      <c r="A436" s="999">
        <v>431</v>
      </c>
      <c r="B436" s="1472"/>
      <c r="C436" s="914" t="s">
        <v>1446</v>
      </c>
      <c r="D436" s="1461">
        <v>158</v>
      </c>
      <c r="E436" s="1462"/>
      <c r="F436" s="1087">
        <v>45316</v>
      </c>
      <c r="G436" s="593">
        <v>45331</v>
      </c>
      <c r="H436" s="1217">
        <f t="shared" si="14"/>
        <v>249</v>
      </c>
      <c r="I436" s="914">
        <v>164000</v>
      </c>
      <c r="J436" s="1143">
        <f t="shared" si="15"/>
        <v>164000</v>
      </c>
    </row>
    <row r="437" spans="1:10">
      <c r="A437" s="999">
        <v>432</v>
      </c>
      <c r="B437" s="1472"/>
      <c r="C437" s="914" t="s">
        <v>1446</v>
      </c>
      <c r="D437" s="1461">
        <v>151</v>
      </c>
      <c r="E437" s="1462"/>
      <c r="F437" s="1087">
        <v>45328</v>
      </c>
      <c r="G437" s="593">
        <v>45338</v>
      </c>
      <c r="H437" s="1217">
        <f t="shared" si="14"/>
        <v>242</v>
      </c>
      <c r="I437" s="914">
        <v>7840000</v>
      </c>
      <c r="J437" s="1143">
        <f t="shared" si="15"/>
        <v>7840000</v>
      </c>
    </row>
    <row r="438" spans="1:10">
      <c r="A438" s="999">
        <v>433</v>
      </c>
      <c r="B438" s="1472"/>
      <c r="C438" s="914" t="s">
        <v>1446</v>
      </c>
      <c r="D438" s="1461">
        <v>150</v>
      </c>
      <c r="E438" s="1462"/>
      <c r="F438" s="1087">
        <v>45329</v>
      </c>
      <c r="G438" s="593">
        <v>45339</v>
      </c>
      <c r="H438" s="1217">
        <f t="shared" si="14"/>
        <v>241</v>
      </c>
      <c r="I438" s="914">
        <v>1568000</v>
      </c>
      <c r="J438" s="1143">
        <f t="shared" si="15"/>
        <v>1568000</v>
      </c>
    </row>
    <row r="439" spans="1:10">
      <c r="A439" s="999">
        <v>434</v>
      </c>
      <c r="B439" s="1472"/>
      <c r="C439" s="914" t="s">
        <v>1446</v>
      </c>
      <c r="D439" s="1461">
        <v>129</v>
      </c>
      <c r="E439" s="1462"/>
      <c r="F439" s="1087">
        <v>45345</v>
      </c>
      <c r="G439" s="593">
        <v>45360</v>
      </c>
      <c r="H439" s="1217">
        <f t="shared" si="14"/>
        <v>220</v>
      </c>
      <c r="I439" s="914">
        <v>164000</v>
      </c>
      <c r="J439" s="1143">
        <f t="shared" si="15"/>
        <v>164000</v>
      </c>
    </row>
    <row r="440" spans="1:10">
      <c r="A440" s="999">
        <v>435</v>
      </c>
      <c r="B440" s="1472"/>
      <c r="C440" s="914" t="s">
        <v>1446</v>
      </c>
      <c r="D440" s="1461">
        <v>103</v>
      </c>
      <c r="E440" s="1462"/>
      <c r="F440" s="1087">
        <v>45371</v>
      </c>
      <c r="G440" s="593">
        <v>45386</v>
      </c>
      <c r="H440" s="1217">
        <f t="shared" si="14"/>
        <v>194</v>
      </c>
      <c r="I440" s="914">
        <v>164000</v>
      </c>
      <c r="J440" s="1143">
        <f t="shared" si="15"/>
        <v>164000</v>
      </c>
    </row>
    <row r="441" spans="1:10">
      <c r="A441" s="999">
        <v>436</v>
      </c>
      <c r="B441" s="1472"/>
      <c r="C441" s="914" t="s">
        <v>1446</v>
      </c>
      <c r="D441" s="1461">
        <v>68</v>
      </c>
      <c r="E441" s="1462"/>
      <c r="F441" s="1087">
        <v>45406</v>
      </c>
      <c r="G441" s="593">
        <v>45421</v>
      </c>
      <c r="H441" s="1217">
        <f t="shared" si="14"/>
        <v>159</v>
      </c>
      <c r="I441" s="914">
        <v>164000</v>
      </c>
      <c r="J441" s="1143">
        <f t="shared" si="15"/>
        <v>164000</v>
      </c>
    </row>
    <row r="442" spans="1:10">
      <c r="A442" s="999">
        <v>437</v>
      </c>
      <c r="B442" s="1472"/>
      <c r="C442" s="914" t="s">
        <v>1446</v>
      </c>
      <c r="D442" s="1461">
        <v>39</v>
      </c>
      <c r="E442" s="1462"/>
      <c r="F442" s="1087">
        <v>45435</v>
      </c>
      <c r="G442" s="593">
        <v>45450</v>
      </c>
      <c r="H442" s="1217">
        <f t="shared" si="14"/>
        <v>130</v>
      </c>
      <c r="I442" s="914">
        <v>164000</v>
      </c>
      <c r="J442" s="1143">
        <f t="shared" si="15"/>
        <v>164000</v>
      </c>
    </row>
    <row r="443" spans="1:10">
      <c r="A443" s="999">
        <v>438</v>
      </c>
      <c r="B443" s="1473"/>
      <c r="C443" s="914" t="s">
        <v>1446</v>
      </c>
      <c r="D443" s="1461">
        <v>6</v>
      </c>
      <c r="E443" s="1462"/>
      <c r="F443" s="1087">
        <v>45468</v>
      </c>
      <c r="G443" s="593">
        <v>45483</v>
      </c>
      <c r="H443" s="1217">
        <f t="shared" si="14"/>
        <v>97</v>
      </c>
      <c r="I443" s="914">
        <v>164000</v>
      </c>
      <c r="J443" s="1143">
        <f t="shared" si="15"/>
        <v>164000</v>
      </c>
    </row>
    <row r="444" spans="1:10" ht="12.75" customHeight="1">
      <c r="A444" s="999">
        <v>439</v>
      </c>
      <c r="B444" s="1471" t="s">
        <v>1551</v>
      </c>
      <c r="C444" s="914" t="s">
        <v>1018</v>
      </c>
      <c r="D444" s="1461" t="s">
        <v>1552</v>
      </c>
      <c r="E444" s="1462"/>
      <c r="F444" s="1087">
        <v>45182</v>
      </c>
      <c r="G444" s="593">
        <v>45182</v>
      </c>
      <c r="H444" s="1217">
        <f t="shared" si="14"/>
        <v>398</v>
      </c>
      <c r="I444" s="914">
        <v>1426102.91</v>
      </c>
      <c r="J444" s="1143">
        <f t="shared" si="15"/>
        <v>1426102.91</v>
      </c>
    </row>
    <row r="445" spans="1:10">
      <c r="A445" s="999">
        <v>440</v>
      </c>
      <c r="B445" s="1472"/>
      <c r="C445" s="914" t="s">
        <v>1018</v>
      </c>
      <c r="D445" s="1461" t="s">
        <v>1553</v>
      </c>
      <c r="E445" s="1462"/>
      <c r="F445" s="1087">
        <v>45199</v>
      </c>
      <c r="G445" s="593">
        <v>45199</v>
      </c>
      <c r="H445" s="1217">
        <f t="shared" si="14"/>
        <v>381</v>
      </c>
      <c r="I445" s="914">
        <v>9291984.6600000001</v>
      </c>
      <c r="J445" s="1143">
        <f t="shared" si="15"/>
        <v>9291984.6600000001</v>
      </c>
    </row>
    <row r="446" spans="1:10">
      <c r="A446" s="999">
        <v>441</v>
      </c>
      <c r="B446" s="1472"/>
      <c r="C446" s="914" t="s">
        <v>1018</v>
      </c>
      <c r="D446" s="1461" t="s">
        <v>1554</v>
      </c>
      <c r="E446" s="1462"/>
      <c r="F446" s="1087">
        <v>45282</v>
      </c>
      <c r="G446" s="593">
        <v>45282</v>
      </c>
      <c r="H446" s="1217">
        <f t="shared" si="14"/>
        <v>298</v>
      </c>
      <c r="I446" s="914">
        <v>8135376.2000000002</v>
      </c>
      <c r="J446" s="1143">
        <f t="shared" si="15"/>
        <v>8135376.2000000002</v>
      </c>
    </row>
    <row r="447" spans="1:10">
      <c r="A447" s="999">
        <v>442</v>
      </c>
      <c r="B447" s="1472"/>
      <c r="C447" s="914" t="s">
        <v>1018</v>
      </c>
      <c r="D447" s="1461" t="s">
        <v>1555</v>
      </c>
      <c r="E447" s="1462"/>
      <c r="F447" s="1087">
        <v>45296</v>
      </c>
      <c r="G447" s="593">
        <v>45296</v>
      </c>
      <c r="H447" s="1217">
        <f t="shared" si="14"/>
        <v>284</v>
      </c>
      <c r="I447" s="914">
        <v>1283968.81</v>
      </c>
      <c r="J447" s="1143">
        <f t="shared" si="15"/>
        <v>1283968.81</v>
      </c>
    </row>
    <row r="448" spans="1:10">
      <c r="A448" s="999">
        <v>443</v>
      </c>
      <c r="B448" s="1472"/>
      <c r="C448" s="914" t="s">
        <v>1018</v>
      </c>
      <c r="D448" s="1461" t="s">
        <v>1556</v>
      </c>
      <c r="E448" s="1462"/>
      <c r="F448" s="1087">
        <v>45313</v>
      </c>
      <c r="G448" s="593">
        <v>45313</v>
      </c>
      <c r="H448" s="1217">
        <f t="shared" si="14"/>
        <v>267</v>
      </c>
      <c r="I448" s="914">
        <v>7101820.8499999996</v>
      </c>
      <c r="J448" s="1143">
        <f t="shared" si="15"/>
        <v>7101820.8499999996</v>
      </c>
    </row>
    <row r="449" spans="1:10">
      <c r="A449" s="999">
        <v>444</v>
      </c>
      <c r="B449" s="1472"/>
      <c r="C449" s="914" t="s">
        <v>1018</v>
      </c>
      <c r="D449" s="1461" t="s">
        <v>1557</v>
      </c>
      <c r="E449" s="1462"/>
      <c r="F449" s="1087">
        <v>45313</v>
      </c>
      <c r="G449" s="593">
        <v>45313</v>
      </c>
      <c r="H449" s="1217">
        <f t="shared" si="14"/>
        <v>267</v>
      </c>
      <c r="I449" s="914">
        <v>1266177.6000000001</v>
      </c>
      <c r="J449" s="1143">
        <f t="shared" si="15"/>
        <v>1266177.6000000001</v>
      </c>
    </row>
    <row r="450" spans="1:10">
      <c r="A450" s="999">
        <v>445</v>
      </c>
      <c r="B450" s="1472"/>
      <c r="C450" s="914" t="s">
        <v>1018</v>
      </c>
      <c r="D450" s="1461" t="s">
        <v>1558</v>
      </c>
      <c r="E450" s="1462"/>
      <c r="F450" s="1087">
        <v>45313</v>
      </c>
      <c r="G450" s="593">
        <v>45313</v>
      </c>
      <c r="H450" s="1217">
        <f t="shared" si="14"/>
        <v>267</v>
      </c>
      <c r="I450" s="914">
        <v>8081349.9299999997</v>
      </c>
      <c r="J450" s="1143">
        <f t="shared" si="15"/>
        <v>8081349.9299999997</v>
      </c>
    </row>
    <row r="451" spans="1:10">
      <c r="A451" s="999">
        <v>446</v>
      </c>
      <c r="B451" s="1472"/>
      <c r="C451" s="914" t="s">
        <v>1018</v>
      </c>
      <c r="D451" s="1461" t="s">
        <v>1559</v>
      </c>
      <c r="E451" s="1462"/>
      <c r="F451" s="1087">
        <v>45313</v>
      </c>
      <c r="G451" s="593">
        <v>45313</v>
      </c>
      <c r="H451" s="1217">
        <f t="shared" si="14"/>
        <v>267</v>
      </c>
      <c r="I451" s="914">
        <v>1336934.33</v>
      </c>
      <c r="J451" s="1143">
        <f t="shared" si="15"/>
        <v>1336934.33</v>
      </c>
    </row>
    <row r="452" spans="1:10">
      <c r="A452" s="999">
        <v>447</v>
      </c>
      <c r="B452" s="1472"/>
      <c r="C452" s="914" t="s">
        <v>1018</v>
      </c>
      <c r="D452" s="1461" t="s">
        <v>1560</v>
      </c>
      <c r="E452" s="1462"/>
      <c r="F452" s="1087">
        <v>45313</v>
      </c>
      <c r="G452" s="593">
        <v>45313</v>
      </c>
      <c r="H452" s="1217">
        <f t="shared" si="14"/>
        <v>267</v>
      </c>
      <c r="I452" s="914">
        <v>681071.12</v>
      </c>
      <c r="J452" s="1143">
        <f t="shared" si="15"/>
        <v>681071.12</v>
      </c>
    </row>
    <row r="453" spans="1:10">
      <c r="A453" s="999">
        <v>448</v>
      </c>
      <c r="B453" s="1472"/>
      <c r="C453" s="914" t="s">
        <v>1018</v>
      </c>
      <c r="D453" s="1461" t="s">
        <v>1561</v>
      </c>
      <c r="E453" s="1462"/>
      <c r="F453" s="1087">
        <v>45340</v>
      </c>
      <c r="G453" s="593">
        <v>45340</v>
      </c>
      <c r="H453" s="1217">
        <f t="shared" si="14"/>
        <v>240</v>
      </c>
      <c r="I453" s="914">
        <v>1239221.2</v>
      </c>
      <c r="J453" s="1143">
        <f t="shared" si="15"/>
        <v>1239221.2</v>
      </c>
    </row>
    <row r="454" spans="1:10">
      <c r="A454" s="999">
        <v>449</v>
      </c>
      <c r="B454" s="1472"/>
      <c r="C454" s="914" t="s">
        <v>1018</v>
      </c>
      <c r="D454" s="1461" t="s">
        <v>2698</v>
      </c>
      <c r="E454" s="1462"/>
      <c r="F454" s="1087">
        <v>45142</v>
      </c>
      <c r="G454" s="593">
        <v>45145</v>
      </c>
      <c r="H454" s="1217">
        <f t="shared" si="14"/>
        <v>435</v>
      </c>
      <c r="I454" s="914">
        <v>7283002.4100000001</v>
      </c>
      <c r="J454" s="1143">
        <f t="shared" si="15"/>
        <v>7283002.4100000001</v>
      </c>
    </row>
    <row r="455" spans="1:10" ht="12.75" customHeight="1">
      <c r="A455" s="999">
        <v>450</v>
      </c>
      <c r="B455" s="1472"/>
      <c r="C455" s="914" t="s">
        <v>1018</v>
      </c>
      <c r="D455" s="1461" t="s">
        <v>1562</v>
      </c>
      <c r="E455" s="1462"/>
      <c r="F455" s="1087">
        <v>45351</v>
      </c>
      <c r="G455" s="593">
        <v>45351</v>
      </c>
      <c r="H455" s="1217">
        <f t="shared" si="14"/>
        <v>229</v>
      </c>
      <c r="I455" s="914">
        <v>9886275</v>
      </c>
      <c r="J455" s="1143">
        <f t="shared" si="15"/>
        <v>9886275</v>
      </c>
    </row>
    <row r="456" spans="1:10">
      <c r="A456" s="999">
        <v>451</v>
      </c>
      <c r="B456" s="1472"/>
      <c r="C456" s="914" t="s">
        <v>1018</v>
      </c>
      <c r="D456" s="1461" t="s">
        <v>2699</v>
      </c>
      <c r="E456" s="1462"/>
      <c r="F456" s="1087">
        <v>45382</v>
      </c>
      <c r="G456" s="593">
        <v>45382</v>
      </c>
      <c r="H456" s="1217">
        <f t="shared" si="14"/>
        <v>198</v>
      </c>
      <c r="I456" s="914">
        <v>10057419.58</v>
      </c>
      <c r="J456" s="1143">
        <f t="shared" si="15"/>
        <v>10057419.58</v>
      </c>
    </row>
    <row r="457" spans="1:10" ht="12.75" customHeight="1">
      <c r="A457" s="999">
        <v>452</v>
      </c>
      <c r="B457" s="1471" t="s">
        <v>1504</v>
      </c>
      <c r="C457" s="914" t="s">
        <v>1505</v>
      </c>
      <c r="D457" s="1461">
        <v>30052380</v>
      </c>
      <c r="E457" s="1462"/>
      <c r="F457" s="1087">
        <v>45313</v>
      </c>
      <c r="G457" s="593">
        <v>45313</v>
      </c>
      <c r="H457" s="1217">
        <f t="shared" si="14"/>
        <v>267</v>
      </c>
      <c r="I457" s="914">
        <v>1513106</v>
      </c>
      <c r="J457" s="1143">
        <f t="shared" si="15"/>
        <v>1513106</v>
      </c>
    </row>
    <row r="458" spans="1:10">
      <c r="A458" s="999">
        <v>453</v>
      </c>
      <c r="B458" s="1472"/>
      <c r="C458" s="914" t="s">
        <v>1505</v>
      </c>
      <c r="D458" s="1461">
        <v>30760021</v>
      </c>
      <c r="E458" s="1462"/>
      <c r="F458" s="1087">
        <v>45405</v>
      </c>
      <c r="G458" s="593">
        <v>45420</v>
      </c>
      <c r="H458" s="1217">
        <f t="shared" si="14"/>
        <v>160</v>
      </c>
      <c r="I458" s="914">
        <v>579402</v>
      </c>
      <c r="J458" s="1143">
        <f t="shared" si="15"/>
        <v>579402</v>
      </c>
    </row>
    <row r="459" spans="1:10">
      <c r="A459" s="999">
        <v>454</v>
      </c>
      <c r="B459" s="1472"/>
      <c r="C459" s="914" t="s">
        <v>1505</v>
      </c>
      <c r="D459" s="1461" t="s">
        <v>1507</v>
      </c>
      <c r="E459" s="1462"/>
      <c r="F459" s="1087">
        <v>45432</v>
      </c>
      <c r="G459" s="593">
        <v>45451</v>
      </c>
      <c r="H459" s="1217">
        <f t="shared" si="14"/>
        <v>129</v>
      </c>
      <c r="I459" s="914">
        <v>2574780</v>
      </c>
      <c r="J459" s="1143">
        <f t="shared" si="15"/>
        <v>2574780</v>
      </c>
    </row>
    <row r="460" spans="1:10">
      <c r="A460" s="999">
        <v>455</v>
      </c>
      <c r="B460" s="1472"/>
      <c r="C460" s="914" t="s">
        <v>1505</v>
      </c>
      <c r="D460" s="1461" t="s">
        <v>1508</v>
      </c>
      <c r="E460" s="1462"/>
      <c r="F460" s="1087">
        <v>45432</v>
      </c>
      <c r="G460" s="593">
        <v>45451</v>
      </c>
      <c r="H460" s="1217">
        <f t="shared" si="14"/>
        <v>129</v>
      </c>
      <c r="I460" s="914">
        <v>3228500</v>
      </c>
      <c r="J460" s="1143">
        <f t="shared" si="15"/>
        <v>3228500</v>
      </c>
    </row>
    <row r="461" spans="1:10">
      <c r="A461" s="999">
        <v>456</v>
      </c>
      <c r="B461" s="1472"/>
      <c r="C461" s="914" t="s">
        <v>1505</v>
      </c>
      <c r="D461" s="1461" t="s">
        <v>1779</v>
      </c>
      <c r="E461" s="1462"/>
      <c r="F461" s="1087">
        <v>45463</v>
      </c>
      <c r="G461" s="593">
        <v>45482</v>
      </c>
      <c r="H461" s="1217">
        <f t="shared" si="14"/>
        <v>98</v>
      </c>
      <c r="I461" s="914">
        <v>2466710</v>
      </c>
      <c r="J461" s="1143">
        <f t="shared" si="15"/>
        <v>2466710</v>
      </c>
    </row>
    <row r="462" spans="1:10">
      <c r="A462" s="999">
        <v>457</v>
      </c>
      <c r="B462" s="1472"/>
      <c r="C462" s="914" t="s">
        <v>1505</v>
      </c>
      <c r="D462" s="1461" t="s">
        <v>1780</v>
      </c>
      <c r="E462" s="1462"/>
      <c r="F462" s="1087">
        <v>45463</v>
      </c>
      <c r="G462" s="593">
        <v>45463</v>
      </c>
      <c r="H462" s="1217">
        <f t="shared" si="14"/>
        <v>117</v>
      </c>
      <c r="I462" s="914">
        <v>498890</v>
      </c>
      <c r="J462" s="1143">
        <f t="shared" si="15"/>
        <v>498890</v>
      </c>
    </row>
    <row r="463" spans="1:10">
      <c r="A463" s="999">
        <v>458</v>
      </c>
      <c r="B463" s="1472"/>
      <c r="C463" s="914" t="s">
        <v>1505</v>
      </c>
      <c r="D463" s="1461" t="s">
        <v>1781</v>
      </c>
      <c r="E463" s="1462"/>
      <c r="F463" s="1087">
        <v>45463</v>
      </c>
      <c r="G463" s="593">
        <v>45479</v>
      </c>
      <c r="H463" s="1217">
        <f t="shared" si="14"/>
        <v>101</v>
      </c>
      <c r="I463" s="914">
        <v>3114300</v>
      </c>
      <c r="J463" s="1143">
        <f t="shared" si="15"/>
        <v>3114300</v>
      </c>
    </row>
    <row r="464" spans="1:10" ht="12.75" customHeight="1">
      <c r="A464" s="999">
        <v>459</v>
      </c>
      <c r="B464" s="1472"/>
      <c r="C464" s="914" t="s">
        <v>1505</v>
      </c>
      <c r="D464" s="1461" t="s">
        <v>1773</v>
      </c>
      <c r="E464" s="1462"/>
      <c r="F464" s="1087">
        <v>45482</v>
      </c>
      <c r="G464" s="593">
        <v>45482</v>
      </c>
      <c r="H464" s="1217">
        <f t="shared" si="14"/>
        <v>98</v>
      </c>
      <c r="I464" s="914">
        <v>137600</v>
      </c>
      <c r="J464" s="1143">
        <f t="shared" si="15"/>
        <v>137600</v>
      </c>
    </row>
    <row r="465" spans="1:10">
      <c r="A465" s="999">
        <v>460</v>
      </c>
      <c r="B465" s="1472"/>
      <c r="C465" s="914" t="s">
        <v>1505</v>
      </c>
      <c r="D465" s="1461" t="s">
        <v>1774</v>
      </c>
      <c r="E465" s="1462"/>
      <c r="F465" s="1087">
        <v>45490</v>
      </c>
      <c r="G465" s="593">
        <v>45490</v>
      </c>
      <c r="H465" s="1217">
        <f t="shared" si="14"/>
        <v>90</v>
      </c>
      <c r="I465" s="914">
        <v>132130</v>
      </c>
      <c r="J465" s="1143">
        <f t="shared" si="15"/>
        <v>132130</v>
      </c>
    </row>
    <row r="466" spans="1:10" ht="12.75" customHeight="1">
      <c r="A466" s="999">
        <v>461</v>
      </c>
      <c r="B466" s="1471" t="s">
        <v>2717</v>
      </c>
      <c r="C466" s="914" t="s">
        <v>2718</v>
      </c>
      <c r="D466" s="1461" t="s">
        <v>2719</v>
      </c>
      <c r="E466" s="1462"/>
      <c r="F466" s="593">
        <v>45251</v>
      </c>
      <c r="G466" s="593">
        <v>45402</v>
      </c>
      <c r="H466" s="1217">
        <f t="shared" si="14"/>
        <v>178</v>
      </c>
      <c r="I466" s="914">
        <v>2092436</v>
      </c>
      <c r="J466" s="1143">
        <f t="shared" si="15"/>
        <v>2092436</v>
      </c>
    </row>
    <row r="467" spans="1:10">
      <c r="A467" s="999">
        <v>462</v>
      </c>
      <c r="B467" s="1472"/>
      <c r="C467" s="914" t="s">
        <v>1447</v>
      </c>
      <c r="D467" s="1461">
        <v>655</v>
      </c>
      <c r="E467" s="1462"/>
      <c r="F467" s="1087">
        <v>44833</v>
      </c>
      <c r="G467" s="593">
        <v>44834</v>
      </c>
      <c r="H467" s="1217">
        <f t="shared" si="14"/>
        <v>746</v>
      </c>
      <c r="I467" s="914">
        <v>284554</v>
      </c>
      <c r="J467" s="1143">
        <f t="shared" si="15"/>
        <v>284554</v>
      </c>
    </row>
    <row r="468" spans="1:10">
      <c r="A468" s="999">
        <v>463</v>
      </c>
      <c r="B468" s="1472"/>
      <c r="C468" s="914" t="s">
        <v>1447</v>
      </c>
      <c r="D468" s="1461">
        <v>594</v>
      </c>
      <c r="E468" s="1462"/>
      <c r="F468" s="1087">
        <v>44895</v>
      </c>
      <c r="G468" s="593">
        <v>44895</v>
      </c>
      <c r="H468" s="1217">
        <f t="shared" si="14"/>
        <v>685</v>
      </c>
      <c r="I468" s="914">
        <v>2683262.5099999998</v>
      </c>
      <c r="J468" s="1143">
        <f t="shared" si="15"/>
        <v>2683262.5099999998</v>
      </c>
    </row>
    <row r="469" spans="1:10">
      <c r="A469" s="999">
        <v>464</v>
      </c>
      <c r="B469" s="1473"/>
      <c r="C469" s="914" t="s">
        <v>1447</v>
      </c>
      <c r="D469" s="1461">
        <v>188</v>
      </c>
      <c r="E469" s="1462"/>
      <c r="F469" s="1087">
        <v>44938</v>
      </c>
      <c r="G469" s="593">
        <v>45301</v>
      </c>
      <c r="H469" s="1217">
        <f t="shared" si="14"/>
        <v>279</v>
      </c>
      <c r="I469" s="914">
        <v>8986061</v>
      </c>
      <c r="J469" s="1143">
        <f t="shared" si="15"/>
        <v>8986061</v>
      </c>
    </row>
    <row r="470" spans="1:10">
      <c r="A470" s="999">
        <v>465</v>
      </c>
      <c r="B470" s="1151" t="s">
        <v>1518</v>
      </c>
      <c r="C470" s="914" t="s">
        <v>1452</v>
      </c>
      <c r="D470" s="1461">
        <v>306</v>
      </c>
      <c r="E470" s="1462"/>
      <c r="F470" s="1087">
        <v>45176</v>
      </c>
      <c r="G470" s="593">
        <v>45184</v>
      </c>
      <c r="H470" s="1217">
        <f t="shared" si="14"/>
        <v>396</v>
      </c>
      <c r="I470" s="914">
        <v>1515789.2</v>
      </c>
      <c r="J470" s="1143">
        <f t="shared" si="15"/>
        <v>1515789.2</v>
      </c>
    </row>
    <row r="471" spans="1:10">
      <c r="A471" s="999">
        <v>466</v>
      </c>
      <c r="B471" s="1151" t="s">
        <v>1519</v>
      </c>
      <c r="C471" s="914" t="s">
        <v>1520</v>
      </c>
      <c r="D471" s="1461" t="s">
        <v>1522</v>
      </c>
      <c r="E471" s="1462"/>
      <c r="F471" s="1087">
        <v>45338</v>
      </c>
      <c r="G471" s="593">
        <v>45346</v>
      </c>
      <c r="H471" s="1217">
        <f t="shared" si="14"/>
        <v>234</v>
      </c>
      <c r="I471" s="914">
        <v>3750001.92</v>
      </c>
      <c r="J471" s="1143">
        <f t="shared" si="15"/>
        <v>3750001.92</v>
      </c>
    </row>
    <row r="472" spans="1:10" ht="12.75" customHeight="1">
      <c r="A472" s="999">
        <v>467</v>
      </c>
      <c r="B472" s="1471" t="s">
        <v>1453</v>
      </c>
      <c r="C472" s="914" t="s">
        <v>1454</v>
      </c>
      <c r="D472" s="1461">
        <v>278</v>
      </c>
      <c r="E472" s="1462"/>
      <c r="F472" s="1087">
        <v>45212</v>
      </c>
      <c r="G472" s="593">
        <v>45212</v>
      </c>
      <c r="H472" s="1217">
        <f t="shared" si="14"/>
        <v>368</v>
      </c>
      <c r="I472" s="914">
        <v>600000</v>
      </c>
      <c r="J472" s="1143">
        <f t="shared" si="15"/>
        <v>600000</v>
      </c>
    </row>
    <row r="473" spans="1:10">
      <c r="A473" s="999">
        <v>468</v>
      </c>
      <c r="B473" s="1472"/>
      <c r="C473" s="914" t="s">
        <v>1454</v>
      </c>
      <c r="D473" s="1461">
        <v>247</v>
      </c>
      <c r="E473" s="1462"/>
      <c r="F473" s="1087">
        <v>45212</v>
      </c>
      <c r="G473" s="593">
        <v>45243</v>
      </c>
      <c r="H473" s="1217">
        <f t="shared" si="14"/>
        <v>337</v>
      </c>
      <c r="I473" s="914">
        <v>1018000</v>
      </c>
      <c r="J473" s="1143">
        <f t="shared" si="15"/>
        <v>1018000</v>
      </c>
    </row>
    <row r="474" spans="1:10">
      <c r="A474" s="999">
        <v>469</v>
      </c>
      <c r="B474" s="1472"/>
      <c r="C474" s="914" t="s">
        <v>1454</v>
      </c>
      <c r="D474" s="1461">
        <v>200</v>
      </c>
      <c r="E474" s="1462"/>
      <c r="F474" s="1087">
        <v>45260</v>
      </c>
      <c r="G474" s="593">
        <v>45290</v>
      </c>
      <c r="H474" s="1217">
        <f t="shared" si="14"/>
        <v>290</v>
      </c>
      <c r="I474" s="914">
        <v>500000</v>
      </c>
      <c r="J474" s="1143">
        <f t="shared" si="15"/>
        <v>500000</v>
      </c>
    </row>
    <row r="475" spans="1:10">
      <c r="A475" s="999">
        <v>470</v>
      </c>
      <c r="B475" s="1473"/>
      <c r="C475" s="914" t="s">
        <v>1454</v>
      </c>
      <c r="D475" s="1461">
        <v>195</v>
      </c>
      <c r="E475" s="1462"/>
      <c r="F475" s="1087">
        <v>45264</v>
      </c>
      <c r="G475" s="593">
        <v>45295</v>
      </c>
      <c r="H475" s="1217">
        <f t="shared" ref="H475:H537" si="16">+$J$6-G475</f>
        <v>285</v>
      </c>
      <c r="I475" s="914">
        <v>1233080</v>
      </c>
      <c r="J475" s="1143">
        <f t="shared" ref="J475:J537" si="17">+I475</f>
        <v>1233080</v>
      </c>
    </row>
    <row r="476" spans="1:10">
      <c r="A476" s="999">
        <v>471</v>
      </c>
      <c r="B476" s="1151" t="s">
        <v>1455</v>
      </c>
      <c r="C476" s="914" t="s">
        <v>1456</v>
      </c>
      <c r="D476" s="1461" t="s">
        <v>1457</v>
      </c>
      <c r="E476" s="1462"/>
      <c r="F476" s="1087">
        <v>45429</v>
      </c>
      <c r="G476" s="593">
        <v>45429</v>
      </c>
      <c r="H476" s="1217">
        <f t="shared" si="16"/>
        <v>151</v>
      </c>
      <c r="I476" s="914">
        <v>253882.02</v>
      </c>
      <c r="J476" s="1143">
        <f t="shared" si="17"/>
        <v>253882.02</v>
      </c>
    </row>
    <row r="477" spans="1:10" ht="12.75" customHeight="1">
      <c r="A477" s="999">
        <v>472</v>
      </c>
      <c r="B477" s="1471" t="s">
        <v>1460</v>
      </c>
      <c r="C477" s="914" t="s">
        <v>1461</v>
      </c>
      <c r="D477" s="1461" t="s">
        <v>1462</v>
      </c>
      <c r="E477" s="1462"/>
      <c r="F477" s="1087">
        <v>45435</v>
      </c>
      <c r="G477" s="593">
        <v>45445</v>
      </c>
      <c r="H477" s="1217">
        <f t="shared" si="16"/>
        <v>135</v>
      </c>
      <c r="I477" s="914">
        <v>1100000</v>
      </c>
      <c r="J477" s="1143">
        <f t="shared" si="17"/>
        <v>1100000</v>
      </c>
    </row>
    <row r="478" spans="1:10" ht="12.75" customHeight="1">
      <c r="A478" s="999">
        <v>473</v>
      </c>
      <c r="B478" s="1472"/>
      <c r="C478" s="914" t="s">
        <v>1461</v>
      </c>
      <c r="D478" s="1461" t="s">
        <v>1463</v>
      </c>
      <c r="E478" s="1462"/>
      <c r="F478" s="1087">
        <v>45467</v>
      </c>
      <c r="G478" s="593">
        <v>45477</v>
      </c>
      <c r="H478" s="1217">
        <f t="shared" si="16"/>
        <v>103</v>
      </c>
      <c r="I478" s="914">
        <v>1100000</v>
      </c>
      <c r="J478" s="1143">
        <f t="shared" si="17"/>
        <v>1100000</v>
      </c>
    </row>
    <row r="479" spans="1:10" ht="12.75" customHeight="1">
      <c r="A479" s="999">
        <v>474</v>
      </c>
      <c r="B479" s="1471" t="s">
        <v>1633</v>
      </c>
      <c r="C479" s="914" t="s">
        <v>1634</v>
      </c>
      <c r="D479" s="1461" t="s">
        <v>1636</v>
      </c>
      <c r="E479" s="1462"/>
      <c r="F479" s="1087">
        <v>45383</v>
      </c>
      <c r="G479" s="593">
        <v>45383</v>
      </c>
      <c r="H479" s="1217">
        <f t="shared" si="16"/>
        <v>197</v>
      </c>
      <c r="I479" s="914">
        <v>17632738</v>
      </c>
      <c r="J479" s="1143">
        <f t="shared" si="17"/>
        <v>17632738</v>
      </c>
    </row>
    <row r="480" spans="1:10" ht="12.75" customHeight="1">
      <c r="A480" s="999">
        <v>475</v>
      </c>
      <c r="B480" s="1472"/>
      <c r="C480" s="914" t="s">
        <v>1634</v>
      </c>
      <c r="D480" s="1461" t="s">
        <v>1637</v>
      </c>
      <c r="E480" s="1462"/>
      <c r="F480" s="1087">
        <v>45415</v>
      </c>
      <c r="G480" s="593">
        <v>45415</v>
      </c>
      <c r="H480" s="1217">
        <f t="shared" si="16"/>
        <v>165</v>
      </c>
      <c r="I480" s="914">
        <v>3054240</v>
      </c>
      <c r="J480" s="1143">
        <f t="shared" si="17"/>
        <v>3054240</v>
      </c>
    </row>
    <row r="481" spans="1:10" ht="12.75" customHeight="1">
      <c r="A481" s="999">
        <v>476</v>
      </c>
      <c r="B481" s="1472"/>
      <c r="C481" s="914" t="s">
        <v>1634</v>
      </c>
      <c r="D481" s="1461" t="s">
        <v>1638</v>
      </c>
      <c r="E481" s="1462"/>
      <c r="F481" s="1087">
        <v>45415</v>
      </c>
      <c r="G481" s="593">
        <v>45415</v>
      </c>
      <c r="H481" s="1217">
        <f t="shared" si="16"/>
        <v>165</v>
      </c>
      <c r="I481" s="914">
        <v>2950560</v>
      </c>
      <c r="J481" s="1143">
        <f t="shared" si="17"/>
        <v>2950560</v>
      </c>
    </row>
    <row r="482" spans="1:10" ht="12.75" customHeight="1">
      <c r="A482" s="999">
        <v>477</v>
      </c>
      <c r="B482" s="1472"/>
      <c r="C482" s="914" t="s">
        <v>1634</v>
      </c>
      <c r="D482" s="1461" t="s">
        <v>1639</v>
      </c>
      <c r="E482" s="1462"/>
      <c r="F482" s="1087">
        <v>45415</v>
      </c>
      <c r="G482" s="593">
        <v>45415</v>
      </c>
      <c r="H482" s="1217">
        <f t="shared" si="16"/>
        <v>165</v>
      </c>
      <c r="I482" s="914">
        <v>534849.49</v>
      </c>
      <c r="J482" s="1143">
        <f t="shared" si="17"/>
        <v>534849.49</v>
      </c>
    </row>
    <row r="483" spans="1:10" ht="12.75" customHeight="1">
      <c r="A483" s="999">
        <v>478</v>
      </c>
      <c r="B483" s="1472"/>
      <c r="C483" s="914" t="s">
        <v>1634</v>
      </c>
      <c r="D483" s="1461" t="s">
        <v>1640</v>
      </c>
      <c r="E483" s="1462"/>
      <c r="F483" s="1087">
        <v>45415</v>
      </c>
      <c r="G483" s="593">
        <v>45415</v>
      </c>
      <c r="H483" s="1217">
        <f t="shared" si="16"/>
        <v>165</v>
      </c>
      <c r="I483" s="914">
        <v>8203598.5300000003</v>
      </c>
      <c r="J483" s="1143">
        <f t="shared" si="17"/>
        <v>8203598.5300000003</v>
      </c>
    </row>
    <row r="484" spans="1:10" ht="12.75" customHeight="1">
      <c r="A484" s="999">
        <v>479</v>
      </c>
      <c r="B484" s="1472"/>
      <c r="C484" s="914" t="s">
        <v>1634</v>
      </c>
      <c r="D484" s="1461" t="s">
        <v>1641</v>
      </c>
      <c r="E484" s="1462"/>
      <c r="F484" s="1087">
        <v>45415</v>
      </c>
      <c r="G484" s="593">
        <v>45415</v>
      </c>
      <c r="H484" s="1217">
        <f t="shared" si="16"/>
        <v>165</v>
      </c>
      <c r="I484" s="914">
        <v>2646441.44</v>
      </c>
      <c r="J484" s="1143">
        <f t="shared" si="17"/>
        <v>2646441.44</v>
      </c>
    </row>
    <row r="485" spans="1:10" ht="12.75" customHeight="1">
      <c r="A485" s="999">
        <v>480</v>
      </c>
      <c r="B485" s="1472"/>
      <c r="C485" s="914" t="s">
        <v>1634</v>
      </c>
      <c r="D485" s="1461" t="s">
        <v>1642</v>
      </c>
      <c r="E485" s="1462"/>
      <c r="F485" s="1087">
        <v>45415</v>
      </c>
      <c r="G485" s="593">
        <v>45415</v>
      </c>
      <c r="H485" s="1217">
        <f t="shared" si="16"/>
        <v>165</v>
      </c>
      <c r="I485" s="914">
        <v>4240299.17</v>
      </c>
      <c r="J485" s="1143">
        <f t="shared" si="17"/>
        <v>4240299.17</v>
      </c>
    </row>
    <row r="486" spans="1:10" ht="12.75" customHeight="1">
      <c r="A486" s="999">
        <v>481</v>
      </c>
      <c r="B486" s="1472"/>
      <c r="C486" s="914" t="s">
        <v>1634</v>
      </c>
      <c r="D486" s="1461" t="s">
        <v>1643</v>
      </c>
      <c r="E486" s="1462"/>
      <c r="F486" s="1087">
        <v>45415</v>
      </c>
      <c r="G486" s="593">
        <v>45415</v>
      </c>
      <c r="H486" s="1217">
        <f t="shared" si="16"/>
        <v>165</v>
      </c>
      <c r="I486" s="914">
        <v>262272</v>
      </c>
      <c r="J486" s="1143">
        <f t="shared" si="17"/>
        <v>262272</v>
      </c>
    </row>
    <row r="487" spans="1:10" ht="12.75" customHeight="1">
      <c r="A487" s="999">
        <v>482</v>
      </c>
      <c r="B487" s="1472"/>
      <c r="C487" s="914" t="s">
        <v>1634</v>
      </c>
      <c r="D487" s="1461" t="s">
        <v>1644</v>
      </c>
      <c r="E487" s="1462"/>
      <c r="F487" s="1087">
        <v>45415</v>
      </c>
      <c r="G487" s="593">
        <v>45415</v>
      </c>
      <c r="H487" s="1217">
        <f t="shared" si="16"/>
        <v>165</v>
      </c>
      <c r="I487" s="914">
        <v>3569403</v>
      </c>
      <c r="J487" s="1143">
        <f t="shared" si="17"/>
        <v>3569403</v>
      </c>
    </row>
    <row r="488" spans="1:10" ht="12.75" customHeight="1">
      <c r="A488" s="999">
        <v>483</v>
      </c>
      <c r="B488" s="1472"/>
      <c r="C488" s="914" t="s">
        <v>1634</v>
      </c>
      <c r="D488" s="1461" t="s">
        <v>1645</v>
      </c>
      <c r="E488" s="1462"/>
      <c r="F488" s="1087">
        <v>45415</v>
      </c>
      <c r="G488" s="593">
        <v>45415</v>
      </c>
      <c r="H488" s="1217">
        <f t="shared" si="16"/>
        <v>165</v>
      </c>
      <c r="I488" s="914">
        <v>5711044.4000000004</v>
      </c>
      <c r="J488" s="1143">
        <f t="shared" si="17"/>
        <v>5711044.4000000004</v>
      </c>
    </row>
    <row r="489" spans="1:10" ht="12.75" customHeight="1">
      <c r="A489" s="999">
        <v>484</v>
      </c>
      <c r="B489" s="1472"/>
      <c r="C489" s="914" t="s">
        <v>1634</v>
      </c>
      <c r="D489" s="1461" t="s">
        <v>1646</v>
      </c>
      <c r="E489" s="1462"/>
      <c r="F489" s="1087">
        <v>45422</v>
      </c>
      <c r="G489" s="593">
        <v>45422</v>
      </c>
      <c r="H489" s="1217">
        <f t="shared" si="16"/>
        <v>158</v>
      </c>
      <c r="I489" s="914">
        <v>5682450.21</v>
      </c>
      <c r="J489" s="1143">
        <f t="shared" si="17"/>
        <v>5682450.21</v>
      </c>
    </row>
    <row r="490" spans="1:10" ht="12.75" customHeight="1">
      <c r="A490" s="999">
        <v>485</v>
      </c>
      <c r="B490" s="1472"/>
      <c r="C490" s="914" t="s">
        <v>1634</v>
      </c>
      <c r="D490" s="1461" t="s">
        <v>1647</v>
      </c>
      <c r="E490" s="1462"/>
      <c r="F490" s="1087">
        <v>45447</v>
      </c>
      <c r="G490" s="593">
        <v>45447</v>
      </c>
      <c r="H490" s="1217">
        <f t="shared" si="16"/>
        <v>133</v>
      </c>
      <c r="I490" s="914">
        <v>3281000</v>
      </c>
      <c r="J490" s="1143">
        <f t="shared" si="17"/>
        <v>3281000</v>
      </c>
    </row>
    <row r="491" spans="1:10" ht="12.75" customHeight="1">
      <c r="A491" s="999">
        <v>486</v>
      </c>
      <c r="B491" s="1472"/>
      <c r="C491" s="914" t="s">
        <v>1634</v>
      </c>
      <c r="D491" s="1461" t="s">
        <v>1648</v>
      </c>
      <c r="E491" s="1462"/>
      <c r="F491" s="1087">
        <v>45447</v>
      </c>
      <c r="G491" s="593">
        <v>45447</v>
      </c>
      <c r="H491" s="1217">
        <f t="shared" si="16"/>
        <v>133</v>
      </c>
      <c r="I491" s="914">
        <v>8203598.5300000003</v>
      </c>
      <c r="J491" s="1143">
        <f t="shared" si="17"/>
        <v>8203598.5300000003</v>
      </c>
    </row>
    <row r="492" spans="1:10" ht="12.75" customHeight="1">
      <c r="A492" s="999">
        <v>487</v>
      </c>
      <c r="B492" s="1472"/>
      <c r="C492" s="914" t="s">
        <v>1634</v>
      </c>
      <c r="D492" s="1461" t="s">
        <v>1649</v>
      </c>
      <c r="E492" s="1462"/>
      <c r="F492" s="1087">
        <v>45447</v>
      </c>
      <c r="G492" s="593">
        <v>45447</v>
      </c>
      <c r="H492" s="1217">
        <f t="shared" si="16"/>
        <v>133</v>
      </c>
      <c r="I492" s="914">
        <v>2126039.9500000002</v>
      </c>
      <c r="J492" s="1143">
        <f t="shared" si="17"/>
        <v>2126039.9500000002</v>
      </c>
    </row>
    <row r="493" spans="1:10" ht="12.75" customHeight="1">
      <c r="A493" s="999">
        <v>488</v>
      </c>
      <c r="B493" s="1472"/>
      <c r="C493" s="914" t="s">
        <v>1634</v>
      </c>
      <c r="D493" s="1461" t="s">
        <v>1650</v>
      </c>
      <c r="E493" s="1462"/>
      <c r="F493" s="1087">
        <v>45447</v>
      </c>
      <c r="G493" s="593">
        <v>45447</v>
      </c>
      <c r="H493" s="1217">
        <f t="shared" si="16"/>
        <v>133</v>
      </c>
      <c r="I493" s="914">
        <v>1883719.17</v>
      </c>
      <c r="J493" s="1143">
        <f t="shared" si="17"/>
        <v>1883719.17</v>
      </c>
    </row>
    <row r="494" spans="1:10" ht="12.75" customHeight="1">
      <c r="A494" s="999">
        <v>489</v>
      </c>
      <c r="B494" s="1472"/>
      <c r="C494" s="914" t="s">
        <v>1634</v>
      </c>
      <c r="D494" s="1461" t="s">
        <v>1651</v>
      </c>
      <c r="E494" s="1462"/>
      <c r="F494" s="1087">
        <v>45447</v>
      </c>
      <c r="G494" s="593">
        <v>45447</v>
      </c>
      <c r="H494" s="1217">
        <f t="shared" si="16"/>
        <v>133</v>
      </c>
      <c r="I494" s="914">
        <v>2646441.44</v>
      </c>
      <c r="J494" s="1143">
        <f t="shared" si="17"/>
        <v>2646441.44</v>
      </c>
    </row>
    <row r="495" spans="1:10" ht="12.75" customHeight="1">
      <c r="A495" s="999">
        <v>490</v>
      </c>
      <c r="B495" s="1472"/>
      <c r="C495" s="914" t="s">
        <v>1634</v>
      </c>
      <c r="D495" s="1461" t="s">
        <v>1652</v>
      </c>
      <c r="E495" s="1462"/>
      <c r="F495" s="1087">
        <v>45447</v>
      </c>
      <c r="G495" s="593">
        <v>45447</v>
      </c>
      <c r="H495" s="1217">
        <f t="shared" si="16"/>
        <v>133</v>
      </c>
      <c r="I495" s="914">
        <v>4420662</v>
      </c>
      <c r="J495" s="1143">
        <f t="shared" si="17"/>
        <v>4420662</v>
      </c>
    </row>
    <row r="496" spans="1:10">
      <c r="A496" s="999">
        <v>491</v>
      </c>
      <c r="B496" s="1472"/>
      <c r="C496" s="914" t="s">
        <v>1634</v>
      </c>
      <c r="D496" s="1461" t="s">
        <v>1703</v>
      </c>
      <c r="E496" s="1462"/>
      <c r="F496" s="1087">
        <v>45475</v>
      </c>
      <c r="G496" s="593">
        <v>45478</v>
      </c>
      <c r="H496" s="1217">
        <f t="shared" si="16"/>
        <v>102</v>
      </c>
      <c r="I496" s="914">
        <v>1883719.17</v>
      </c>
      <c r="J496" s="1143">
        <f t="shared" si="17"/>
        <v>1883719.17</v>
      </c>
    </row>
    <row r="497" spans="1:10">
      <c r="A497" s="999">
        <v>492</v>
      </c>
      <c r="B497" s="1472"/>
      <c r="C497" s="914" t="s">
        <v>1634</v>
      </c>
      <c r="D497" s="1461" t="s">
        <v>1704</v>
      </c>
      <c r="E497" s="1462"/>
      <c r="F497" s="1087">
        <v>45475</v>
      </c>
      <c r="G497" s="593">
        <v>45478</v>
      </c>
      <c r="H497" s="1217">
        <f t="shared" si="16"/>
        <v>102</v>
      </c>
      <c r="I497" s="914">
        <v>4240299.17</v>
      </c>
      <c r="J497" s="1143">
        <f t="shared" si="17"/>
        <v>4240299.17</v>
      </c>
    </row>
    <row r="498" spans="1:10">
      <c r="A498" s="999">
        <v>493</v>
      </c>
      <c r="B498" s="1472"/>
      <c r="C498" s="914" t="s">
        <v>1634</v>
      </c>
      <c r="D498" s="1461" t="s">
        <v>1705</v>
      </c>
      <c r="E498" s="1462"/>
      <c r="F498" s="1087">
        <v>45475</v>
      </c>
      <c r="G498" s="593">
        <v>45478</v>
      </c>
      <c r="H498" s="1217">
        <f t="shared" si="16"/>
        <v>102</v>
      </c>
      <c r="I498" s="914">
        <v>16172437.039999999</v>
      </c>
      <c r="J498" s="1143">
        <f t="shared" si="17"/>
        <v>16172437.039999999</v>
      </c>
    </row>
    <row r="499" spans="1:10">
      <c r="A499" s="999">
        <v>494</v>
      </c>
      <c r="B499" s="1472"/>
      <c r="C499" s="914" t="s">
        <v>1634</v>
      </c>
      <c r="D499" s="1461" t="s">
        <v>1706</v>
      </c>
      <c r="E499" s="1462"/>
      <c r="F499" s="1087">
        <v>45475</v>
      </c>
      <c r="G499" s="593">
        <v>45478</v>
      </c>
      <c r="H499" s="1217">
        <f t="shared" si="16"/>
        <v>102</v>
      </c>
      <c r="I499" s="914">
        <v>11842000</v>
      </c>
      <c r="J499" s="1143">
        <f t="shared" si="17"/>
        <v>11842000</v>
      </c>
    </row>
    <row r="500" spans="1:10">
      <c r="A500" s="999">
        <v>495</v>
      </c>
      <c r="B500" s="1472"/>
      <c r="C500" s="914" t="s">
        <v>1634</v>
      </c>
      <c r="D500" s="1461" t="s">
        <v>1707</v>
      </c>
      <c r="E500" s="1462"/>
      <c r="F500" s="1087">
        <v>45476</v>
      </c>
      <c r="G500" s="593">
        <v>45478</v>
      </c>
      <c r="H500" s="1217">
        <f t="shared" si="16"/>
        <v>102</v>
      </c>
      <c r="I500" s="914">
        <v>2646441.44</v>
      </c>
      <c r="J500" s="1143">
        <f t="shared" si="17"/>
        <v>2646441.44</v>
      </c>
    </row>
    <row r="501" spans="1:10">
      <c r="A501" s="999">
        <v>496</v>
      </c>
      <c r="B501" s="1472"/>
      <c r="C501" s="914" t="s">
        <v>1634</v>
      </c>
      <c r="D501" s="1461" t="s">
        <v>1708</v>
      </c>
      <c r="E501" s="1462"/>
      <c r="F501" s="1087">
        <v>45478</v>
      </c>
      <c r="G501" s="593">
        <v>45478</v>
      </c>
      <c r="H501" s="1217">
        <f t="shared" si="16"/>
        <v>102</v>
      </c>
      <c r="I501" s="914">
        <v>862327</v>
      </c>
      <c r="J501" s="1143">
        <f t="shared" si="17"/>
        <v>862327</v>
      </c>
    </row>
    <row r="502" spans="1:10">
      <c r="A502" s="999">
        <v>497</v>
      </c>
      <c r="B502" s="1472"/>
      <c r="C502" s="914" t="s">
        <v>1634</v>
      </c>
      <c r="D502" s="1461" t="s">
        <v>1709</v>
      </c>
      <c r="E502" s="1462"/>
      <c r="F502" s="1087">
        <v>45478</v>
      </c>
      <c r="G502" s="593">
        <v>45478</v>
      </c>
      <c r="H502" s="1217">
        <f t="shared" si="16"/>
        <v>102</v>
      </c>
      <c r="I502" s="914">
        <v>409736</v>
      </c>
      <c r="J502" s="1143">
        <f t="shared" si="17"/>
        <v>409736</v>
      </c>
    </row>
    <row r="503" spans="1:10">
      <c r="A503" s="999">
        <v>498</v>
      </c>
      <c r="B503" s="1472"/>
      <c r="C503" s="914" t="s">
        <v>1634</v>
      </c>
      <c r="D503" s="1461" t="s">
        <v>1710</v>
      </c>
      <c r="E503" s="1462"/>
      <c r="F503" s="1087">
        <v>45483</v>
      </c>
      <c r="G503" s="593">
        <v>45483</v>
      </c>
      <c r="H503" s="1217">
        <f t="shared" si="16"/>
        <v>97</v>
      </c>
      <c r="I503" s="914">
        <v>11842000</v>
      </c>
      <c r="J503" s="1143">
        <f t="shared" si="17"/>
        <v>11842000</v>
      </c>
    </row>
    <row r="504" spans="1:10">
      <c r="A504" s="999">
        <v>499</v>
      </c>
      <c r="B504" s="1472"/>
      <c r="C504" s="914" t="s">
        <v>1634</v>
      </c>
      <c r="D504" s="1461" t="s">
        <v>1711</v>
      </c>
      <c r="E504" s="1462"/>
      <c r="F504" s="1087">
        <v>45483</v>
      </c>
      <c r="G504" s="593">
        <v>45483</v>
      </c>
      <c r="H504" s="1217">
        <f t="shared" si="16"/>
        <v>97</v>
      </c>
      <c r="I504" s="914">
        <v>11842000</v>
      </c>
      <c r="J504" s="1143">
        <f t="shared" si="17"/>
        <v>11842000</v>
      </c>
    </row>
    <row r="505" spans="1:10">
      <c r="A505" s="999">
        <v>500</v>
      </c>
      <c r="B505" s="1472"/>
      <c r="C505" s="914" t="s">
        <v>1634</v>
      </c>
      <c r="D505" s="1461" t="s">
        <v>1713</v>
      </c>
      <c r="E505" s="1462"/>
      <c r="F505" s="1087">
        <v>45475</v>
      </c>
      <c r="G505" s="593">
        <v>45480</v>
      </c>
      <c r="H505" s="1217">
        <f t="shared" si="16"/>
        <v>100</v>
      </c>
      <c r="I505" s="914">
        <v>2458800</v>
      </c>
      <c r="J505" s="1143">
        <f t="shared" si="17"/>
        <v>2458800</v>
      </c>
    </row>
    <row r="506" spans="1:10">
      <c r="A506" s="999">
        <v>501</v>
      </c>
      <c r="B506" s="1472"/>
      <c r="C506" s="914" t="s">
        <v>1634</v>
      </c>
      <c r="D506" s="1461" t="s">
        <v>1714</v>
      </c>
      <c r="E506" s="1462"/>
      <c r="F506" s="1087">
        <v>45475</v>
      </c>
      <c r="G506" s="593">
        <v>45478</v>
      </c>
      <c r="H506" s="1217">
        <f t="shared" si="16"/>
        <v>102</v>
      </c>
      <c r="I506" s="914">
        <v>3337673</v>
      </c>
      <c r="J506" s="1143">
        <f t="shared" si="17"/>
        <v>3337673</v>
      </c>
    </row>
    <row r="507" spans="1:10">
      <c r="A507" s="999">
        <v>502</v>
      </c>
      <c r="B507" s="1472"/>
      <c r="C507" s="914" t="s">
        <v>1634</v>
      </c>
      <c r="D507" s="1461" t="s">
        <v>1715</v>
      </c>
      <c r="E507" s="1462"/>
      <c r="F507" s="1087">
        <v>45475</v>
      </c>
      <c r="G507" s="593">
        <v>45478</v>
      </c>
      <c r="H507" s="1217">
        <f t="shared" si="16"/>
        <v>102</v>
      </c>
      <c r="I507" s="914">
        <v>8203598.5300000003</v>
      </c>
      <c r="J507" s="1143">
        <f t="shared" si="17"/>
        <v>8203598.5300000003</v>
      </c>
    </row>
    <row r="508" spans="1:10">
      <c r="A508" s="999">
        <v>503</v>
      </c>
      <c r="B508" s="1472"/>
      <c r="C508" s="914" t="s">
        <v>1634</v>
      </c>
      <c r="D508" s="1461" t="s">
        <v>1716</v>
      </c>
      <c r="E508" s="1462"/>
      <c r="F508" s="1087">
        <v>45475</v>
      </c>
      <c r="G508" s="593">
        <v>45478</v>
      </c>
      <c r="H508" s="1217">
        <f t="shared" si="16"/>
        <v>102</v>
      </c>
      <c r="I508" s="914">
        <v>2126039.4700000002</v>
      </c>
      <c r="J508" s="1143">
        <f t="shared" si="17"/>
        <v>2126039.4700000002</v>
      </c>
    </row>
    <row r="509" spans="1:10">
      <c r="A509" s="999">
        <v>504</v>
      </c>
      <c r="B509" s="1151" t="s">
        <v>2748</v>
      </c>
      <c r="C509" s="914" t="s">
        <v>1020</v>
      </c>
      <c r="D509" s="1461"/>
      <c r="E509" s="1462"/>
      <c r="F509" s="593">
        <v>45209</v>
      </c>
      <c r="G509" s="593">
        <v>45237</v>
      </c>
      <c r="H509" s="1217">
        <f t="shared" si="16"/>
        <v>343</v>
      </c>
      <c r="I509" s="914">
        <v>3952948.12</v>
      </c>
      <c r="J509" s="1143">
        <f t="shared" si="17"/>
        <v>3952948.12</v>
      </c>
    </row>
    <row r="510" spans="1:10" ht="12.75" customHeight="1">
      <c r="A510" s="999">
        <v>505</v>
      </c>
      <c r="B510" s="1471" t="s">
        <v>1490</v>
      </c>
      <c r="C510" s="914" t="s">
        <v>1491</v>
      </c>
      <c r="D510" s="1461">
        <v>90</v>
      </c>
      <c r="E510" s="1462"/>
      <c r="F510" s="1087">
        <v>45370</v>
      </c>
      <c r="G510" s="593">
        <v>45400</v>
      </c>
      <c r="H510" s="1217">
        <f t="shared" si="16"/>
        <v>180</v>
      </c>
      <c r="I510" s="914">
        <v>785982.93</v>
      </c>
      <c r="J510" s="1143">
        <f t="shared" si="17"/>
        <v>785982.93</v>
      </c>
    </row>
    <row r="511" spans="1:10">
      <c r="A511" s="999">
        <v>506</v>
      </c>
      <c r="B511" s="1472"/>
      <c r="C511" s="914" t="s">
        <v>1491</v>
      </c>
      <c r="D511" s="1461">
        <v>90</v>
      </c>
      <c r="E511" s="1462"/>
      <c r="F511" s="1087">
        <v>45370</v>
      </c>
      <c r="G511" s="593">
        <v>45400</v>
      </c>
      <c r="H511" s="1217">
        <f t="shared" si="16"/>
        <v>180</v>
      </c>
      <c r="I511" s="914">
        <v>4844636</v>
      </c>
      <c r="J511" s="1143">
        <f t="shared" si="17"/>
        <v>4844636</v>
      </c>
    </row>
    <row r="512" spans="1:10">
      <c r="A512" s="999">
        <v>507</v>
      </c>
      <c r="B512" s="1473"/>
      <c r="C512" s="914" t="s">
        <v>1491</v>
      </c>
      <c r="D512" s="1461">
        <v>37</v>
      </c>
      <c r="E512" s="1462"/>
      <c r="F512" s="1087">
        <v>45426</v>
      </c>
      <c r="G512" s="593">
        <v>45453</v>
      </c>
      <c r="H512" s="1217">
        <f t="shared" si="16"/>
        <v>127</v>
      </c>
      <c r="I512" s="914">
        <v>1441938.36</v>
      </c>
      <c r="J512" s="1143">
        <f t="shared" si="17"/>
        <v>1441938.36</v>
      </c>
    </row>
    <row r="513" spans="1:10" ht="12.75" customHeight="1">
      <c r="A513" s="999">
        <v>508</v>
      </c>
      <c r="B513" s="1471" t="s">
        <v>2749</v>
      </c>
      <c r="C513" s="914" t="s">
        <v>2750</v>
      </c>
      <c r="D513" s="1461">
        <v>182112530150</v>
      </c>
      <c r="E513" s="1462"/>
      <c r="F513" s="1087">
        <v>45381</v>
      </c>
      <c r="G513" s="593">
        <v>45381</v>
      </c>
      <c r="H513" s="1217">
        <f t="shared" si="16"/>
        <v>199</v>
      </c>
      <c r="I513" s="914">
        <v>431765</v>
      </c>
      <c r="J513" s="1143">
        <f t="shared" si="17"/>
        <v>431765</v>
      </c>
    </row>
    <row r="514" spans="1:10">
      <c r="A514" s="999">
        <v>509</v>
      </c>
      <c r="B514" s="1472"/>
      <c r="C514" s="914" t="s">
        <v>2750</v>
      </c>
      <c r="D514" s="1461">
        <v>182112564202</v>
      </c>
      <c r="E514" s="1462"/>
      <c r="F514" s="1087">
        <v>45389</v>
      </c>
      <c r="G514" s="593">
        <v>45389</v>
      </c>
      <c r="H514" s="1217">
        <f t="shared" si="16"/>
        <v>191</v>
      </c>
      <c r="I514" s="914">
        <v>217835</v>
      </c>
      <c r="J514" s="1143">
        <f t="shared" si="17"/>
        <v>217835</v>
      </c>
    </row>
    <row r="515" spans="1:10">
      <c r="A515" s="999">
        <v>510</v>
      </c>
      <c r="B515" s="1472"/>
      <c r="C515" s="914" t="s">
        <v>2750</v>
      </c>
      <c r="D515" s="1461">
        <v>182112641580</v>
      </c>
      <c r="E515" s="1462"/>
      <c r="F515" s="1087">
        <v>45412</v>
      </c>
      <c r="G515" s="593">
        <v>45412</v>
      </c>
      <c r="H515" s="1217">
        <f t="shared" si="16"/>
        <v>168</v>
      </c>
      <c r="I515" s="914">
        <v>1275110</v>
      </c>
      <c r="J515" s="1143">
        <f t="shared" si="17"/>
        <v>1275110</v>
      </c>
    </row>
    <row r="516" spans="1:10">
      <c r="A516" s="999">
        <v>511</v>
      </c>
      <c r="B516" s="1472"/>
      <c r="C516" s="914" t="s">
        <v>2750</v>
      </c>
      <c r="D516" s="1461">
        <v>182112749561</v>
      </c>
      <c r="E516" s="1462"/>
      <c r="F516" s="1087">
        <v>45442</v>
      </c>
      <c r="G516" s="593">
        <v>45442</v>
      </c>
      <c r="H516" s="1217">
        <f t="shared" si="16"/>
        <v>138</v>
      </c>
      <c r="I516" s="914">
        <v>1145889</v>
      </c>
      <c r="J516" s="1143">
        <f t="shared" si="17"/>
        <v>1145889</v>
      </c>
    </row>
    <row r="517" spans="1:10">
      <c r="A517" s="999">
        <v>512</v>
      </c>
      <c r="B517" s="1472"/>
      <c r="C517" s="914" t="s">
        <v>2750</v>
      </c>
      <c r="D517" s="1461">
        <v>182112824387</v>
      </c>
      <c r="E517" s="1462"/>
      <c r="F517" s="1087">
        <v>45463</v>
      </c>
      <c r="G517" s="593">
        <v>45463</v>
      </c>
      <c r="H517" s="1217">
        <f t="shared" si="16"/>
        <v>117</v>
      </c>
      <c r="I517" s="914">
        <v>795983</v>
      </c>
      <c r="J517" s="1143">
        <f t="shared" si="17"/>
        <v>795983</v>
      </c>
    </row>
    <row r="518" spans="1:10">
      <c r="A518" s="999">
        <v>513</v>
      </c>
      <c r="B518" s="1472"/>
      <c r="C518" s="914" t="s">
        <v>2750</v>
      </c>
      <c r="D518" s="1461">
        <v>182112824953</v>
      </c>
      <c r="E518" s="1462"/>
      <c r="F518" s="1087">
        <v>45463</v>
      </c>
      <c r="G518" s="593">
        <v>45463</v>
      </c>
      <c r="H518" s="1217">
        <f t="shared" si="16"/>
        <v>117</v>
      </c>
      <c r="I518" s="914">
        <v>675584</v>
      </c>
      <c r="J518" s="1143">
        <f t="shared" si="17"/>
        <v>675584</v>
      </c>
    </row>
    <row r="519" spans="1:10" ht="25.5">
      <c r="A519" s="999">
        <v>514</v>
      </c>
      <c r="B519" s="1151" t="s">
        <v>936</v>
      </c>
      <c r="C519" s="914" t="s">
        <v>1523</v>
      </c>
      <c r="D519" s="1461">
        <v>421</v>
      </c>
      <c r="E519" s="1462"/>
      <c r="F519" s="1087">
        <v>45069</v>
      </c>
      <c r="G519" s="593">
        <v>45069</v>
      </c>
      <c r="H519" s="1217">
        <f t="shared" si="16"/>
        <v>511</v>
      </c>
      <c r="I519" s="914">
        <v>1560080</v>
      </c>
      <c r="J519" s="1143">
        <f t="shared" si="17"/>
        <v>1560080</v>
      </c>
    </row>
    <row r="520" spans="1:10" ht="12.75" customHeight="1">
      <c r="A520" s="999">
        <v>515</v>
      </c>
      <c r="B520" s="1471" t="s">
        <v>1512</v>
      </c>
      <c r="C520" s="914" t="s">
        <v>1513</v>
      </c>
      <c r="D520" s="1461">
        <v>5253461</v>
      </c>
      <c r="E520" s="1462"/>
      <c r="F520" s="1087">
        <v>45446</v>
      </c>
      <c r="G520" s="593">
        <v>45459</v>
      </c>
      <c r="H520" s="1217">
        <f t="shared" si="16"/>
        <v>121</v>
      </c>
      <c r="I520" s="914">
        <v>1036640</v>
      </c>
      <c r="J520" s="1143">
        <f t="shared" si="17"/>
        <v>1036640</v>
      </c>
    </row>
    <row r="521" spans="1:10">
      <c r="A521" s="999">
        <v>516</v>
      </c>
      <c r="B521" s="1472"/>
      <c r="C521" s="914" t="s">
        <v>1513</v>
      </c>
      <c r="D521" s="1461">
        <v>5253607</v>
      </c>
      <c r="E521" s="1462"/>
      <c r="F521" s="1087">
        <v>45446</v>
      </c>
      <c r="G521" s="593">
        <v>45460</v>
      </c>
      <c r="H521" s="1217">
        <f t="shared" si="16"/>
        <v>120</v>
      </c>
      <c r="I521" s="914">
        <v>10506980</v>
      </c>
      <c r="J521" s="1143">
        <f t="shared" si="17"/>
        <v>10506980</v>
      </c>
    </row>
    <row r="522" spans="1:10">
      <c r="A522" s="999">
        <v>517</v>
      </c>
      <c r="B522" s="1472"/>
      <c r="C522" s="914" t="s">
        <v>1513</v>
      </c>
      <c r="D522" s="1461">
        <v>5322593</v>
      </c>
      <c r="E522" s="1462"/>
      <c r="F522" s="1087">
        <v>45477</v>
      </c>
      <c r="G522" s="593">
        <v>45488</v>
      </c>
      <c r="H522" s="1217">
        <f t="shared" si="16"/>
        <v>92</v>
      </c>
      <c r="I522" s="914">
        <v>4425280</v>
      </c>
      <c r="J522" s="1143">
        <f t="shared" si="17"/>
        <v>4425280</v>
      </c>
    </row>
    <row r="523" spans="1:10">
      <c r="A523" s="999">
        <v>518</v>
      </c>
      <c r="B523" s="1472"/>
      <c r="C523" s="914" t="s">
        <v>1513</v>
      </c>
      <c r="D523" s="1461">
        <v>5322641</v>
      </c>
      <c r="E523" s="1462"/>
      <c r="F523" s="1087">
        <v>45477</v>
      </c>
      <c r="G523" s="593">
        <v>45490</v>
      </c>
      <c r="H523" s="1217">
        <f t="shared" si="16"/>
        <v>90</v>
      </c>
      <c r="I523" s="914">
        <v>5298150</v>
      </c>
      <c r="J523" s="1143">
        <f t="shared" si="17"/>
        <v>5298150</v>
      </c>
    </row>
    <row r="524" spans="1:10" ht="12.75" customHeight="1">
      <c r="A524" s="999">
        <v>519</v>
      </c>
      <c r="B524" s="1471" t="s">
        <v>1630</v>
      </c>
      <c r="C524" s="914" t="s">
        <v>1631</v>
      </c>
      <c r="D524" s="1461" t="s">
        <v>1739</v>
      </c>
      <c r="E524" s="1462"/>
      <c r="F524" s="1087">
        <v>45110</v>
      </c>
      <c r="G524" s="593">
        <v>45122</v>
      </c>
      <c r="H524" s="1217">
        <f t="shared" si="16"/>
        <v>458</v>
      </c>
      <c r="I524" s="914">
        <v>3875789.79</v>
      </c>
      <c r="J524" s="1143">
        <f t="shared" si="17"/>
        <v>3875789.79</v>
      </c>
    </row>
    <row r="525" spans="1:10">
      <c r="A525" s="999">
        <v>520</v>
      </c>
      <c r="B525" s="1472"/>
      <c r="C525" s="914" t="s">
        <v>1631</v>
      </c>
      <c r="D525" s="1461" t="s">
        <v>1740</v>
      </c>
      <c r="E525" s="1462"/>
      <c r="F525" s="1087">
        <v>45140</v>
      </c>
      <c r="G525" s="593">
        <v>45153</v>
      </c>
      <c r="H525" s="1217">
        <f t="shared" si="16"/>
        <v>427</v>
      </c>
      <c r="I525" s="914">
        <v>316080.28000000003</v>
      </c>
      <c r="J525" s="1143">
        <f t="shared" si="17"/>
        <v>316080.28000000003</v>
      </c>
    </row>
    <row r="526" spans="1:10">
      <c r="A526" s="999">
        <v>521</v>
      </c>
      <c r="B526" s="1472"/>
      <c r="C526" s="914" t="s">
        <v>1631</v>
      </c>
      <c r="D526" s="1461" t="s">
        <v>1741</v>
      </c>
      <c r="E526" s="1462"/>
      <c r="F526" s="1087">
        <v>45170</v>
      </c>
      <c r="G526" s="593">
        <v>45198</v>
      </c>
      <c r="H526" s="1217">
        <f t="shared" si="16"/>
        <v>382</v>
      </c>
      <c r="I526" s="914">
        <v>183911.63</v>
      </c>
      <c r="J526" s="1143">
        <f t="shared" si="17"/>
        <v>183911.63</v>
      </c>
    </row>
    <row r="527" spans="1:10">
      <c r="A527" s="999">
        <v>522</v>
      </c>
      <c r="B527" s="1472"/>
      <c r="C527" s="914" t="s">
        <v>1631</v>
      </c>
      <c r="D527" s="1461" t="s">
        <v>1742</v>
      </c>
      <c r="E527" s="1462"/>
      <c r="F527" s="1087">
        <v>45201</v>
      </c>
      <c r="G527" s="593">
        <v>45229</v>
      </c>
      <c r="H527" s="1217">
        <f t="shared" si="16"/>
        <v>351</v>
      </c>
      <c r="I527" s="914">
        <v>2558555</v>
      </c>
      <c r="J527" s="1143">
        <f t="shared" si="17"/>
        <v>2558555</v>
      </c>
    </row>
    <row r="528" spans="1:10">
      <c r="A528" s="999">
        <v>523</v>
      </c>
      <c r="B528" s="1472"/>
      <c r="C528" s="914" t="s">
        <v>1631</v>
      </c>
      <c r="D528" s="1461" t="s">
        <v>1743</v>
      </c>
      <c r="E528" s="1462"/>
      <c r="F528" s="1087">
        <v>45231</v>
      </c>
      <c r="G528" s="593">
        <v>45231</v>
      </c>
      <c r="H528" s="1217">
        <f t="shared" si="16"/>
        <v>349</v>
      </c>
      <c r="I528" s="914">
        <v>2558555</v>
      </c>
      <c r="J528" s="1143">
        <f t="shared" si="17"/>
        <v>2558555</v>
      </c>
    </row>
    <row r="529" spans="1:10">
      <c r="A529" s="999">
        <v>524</v>
      </c>
      <c r="B529" s="1472"/>
      <c r="C529" s="914" t="s">
        <v>1631</v>
      </c>
      <c r="D529" s="1461" t="s">
        <v>1744</v>
      </c>
      <c r="E529" s="1462"/>
      <c r="F529" s="1087">
        <v>45294</v>
      </c>
      <c r="G529" s="593">
        <v>45321</v>
      </c>
      <c r="H529" s="1217">
        <f t="shared" si="16"/>
        <v>259</v>
      </c>
      <c r="I529" s="914">
        <v>3046588</v>
      </c>
      <c r="J529" s="1143">
        <f t="shared" si="17"/>
        <v>3046588</v>
      </c>
    </row>
    <row r="530" spans="1:10">
      <c r="A530" s="999">
        <v>525</v>
      </c>
      <c r="B530" s="1472"/>
      <c r="C530" s="914" t="s">
        <v>1631</v>
      </c>
      <c r="D530" s="1461" t="s">
        <v>1745</v>
      </c>
      <c r="E530" s="1462"/>
      <c r="F530" s="1087">
        <v>45325</v>
      </c>
      <c r="G530" s="593">
        <v>45350</v>
      </c>
      <c r="H530" s="1217">
        <f t="shared" si="16"/>
        <v>230</v>
      </c>
      <c r="I530" s="914">
        <v>350381.89</v>
      </c>
      <c r="J530" s="1143">
        <f t="shared" si="17"/>
        <v>350381.89</v>
      </c>
    </row>
    <row r="531" spans="1:10">
      <c r="A531" s="999">
        <v>526</v>
      </c>
      <c r="B531" s="1472"/>
      <c r="C531" s="914" t="s">
        <v>1631</v>
      </c>
      <c r="D531" s="1461" t="s">
        <v>1746</v>
      </c>
      <c r="E531" s="1462"/>
      <c r="F531" s="1087">
        <v>45325</v>
      </c>
      <c r="G531" s="593">
        <v>45350</v>
      </c>
      <c r="H531" s="1217">
        <f t="shared" si="16"/>
        <v>230</v>
      </c>
      <c r="I531" s="914">
        <v>2947198</v>
      </c>
      <c r="J531" s="1143">
        <f t="shared" si="17"/>
        <v>2947198</v>
      </c>
    </row>
    <row r="532" spans="1:10">
      <c r="A532" s="999">
        <v>527</v>
      </c>
      <c r="B532" s="1472"/>
      <c r="C532" s="914" t="s">
        <v>1631</v>
      </c>
      <c r="D532" s="1461" t="s">
        <v>1747</v>
      </c>
      <c r="E532" s="1462"/>
      <c r="F532" s="1087">
        <v>45353</v>
      </c>
      <c r="G532" s="593">
        <v>45381</v>
      </c>
      <c r="H532" s="1217">
        <f t="shared" si="16"/>
        <v>199</v>
      </c>
      <c r="I532" s="914">
        <v>4144996</v>
      </c>
      <c r="J532" s="1143">
        <f t="shared" si="17"/>
        <v>4144996</v>
      </c>
    </row>
    <row r="533" spans="1:10">
      <c r="A533" s="999">
        <v>528</v>
      </c>
      <c r="B533" s="1472"/>
      <c r="C533" s="914" t="s">
        <v>1631</v>
      </c>
      <c r="D533" s="1461" t="s">
        <v>1748</v>
      </c>
      <c r="E533" s="1462"/>
      <c r="F533" s="1087">
        <v>45353</v>
      </c>
      <c r="G533" s="593">
        <v>45381</v>
      </c>
      <c r="H533" s="1217">
        <f t="shared" si="16"/>
        <v>199</v>
      </c>
      <c r="I533" s="914">
        <v>3098287</v>
      </c>
      <c r="J533" s="1143">
        <f t="shared" si="17"/>
        <v>3098287</v>
      </c>
    </row>
    <row r="534" spans="1:10" ht="12.75" customHeight="1">
      <c r="A534" s="999">
        <v>530</v>
      </c>
      <c r="B534" s="1471" t="s">
        <v>1515</v>
      </c>
      <c r="C534" s="914" t="s">
        <v>1516</v>
      </c>
      <c r="D534" s="1461">
        <v>1066480461</v>
      </c>
      <c r="E534" s="1462"/>
      <c r="F534" s="1087">
        <v>45273</v>
      </c>
      <c r="G534" s="593">
        <v>45299</v>
      </c>
      <c r="H534" s="1217">
        <f t="shared" si="16"/>
        <v>281</v>
      </c>
      <c r="I534" s="914">
        <v>100039</v>
      </c>
      <c r="J534" s="1143">
        <f t="shared" si="17"/>
        <v>100039</v>
      </c>
    </row>
    <row r="535" spans="1:10">
      <c r="A535" s="999">
        <v>531</v>
      </c>
      <c r="B535" s="1472"/>
      <c r="C535" s="914" t="s">
        <v>1516</v>
      </c>
      <c r="D535" s="1461">
        <v>1067730357</v>
      </c>
      <c r="E535" s="1462"/>
      <c r="F535" s="1087">
        <v>45331</v>
      </c>
      <c r="G535" s="593">
        <v>45355</v>
      </c>
      <c r="H535" s="1217">
        <f t="shared" si="16"/>
        <v>225</v>
      </c>
      <c r="I535" s="914">
        <v>140808</v>
      </c>
      <c r="J535" s="1143">
        <f t="shared" si="17"/>
        <v>140808</v>
      </c>
    </row>
    <row r="536" spans="1:10">
      <c r="A536" s="999">
        <v>532</v>
      </c>
      <c r="B536" s="1472"/>
      <c r="C536" s="914" t="s">
        <v>1516</v>
      </c>
      <c r="D536" s="1461">
        <v>1068384139</v>
      </c>
      <c r="E536" s="1462"/>
      <c r="F536" s="1087">
        <v>45363</v>
      </c>
      <c r="G536" s="593">
        <v>45387</v>
      </c>
      <c r="H536" s="1217">
        <f t="shared" si="16"/>
        <v>193</v>
      </c>
      <c r="I536" s="914">
        <v>144407</v>
      </c>
      <c r="J536" s="1143">
        <f t="shared" si="17"/>
        <v>144407</v>
      </c>
    </row>
    <row r="537" spans="1:10">
      <c r="A537" s="999">
        <v>533</v>
      </c>
      <c r="B537" s="1472"/>
      <c r="C537" s="914" t="s">
        <v>1516</v>
      </c>
      <c r="D537" s="1461">
        <v>1068853418</v>
      </c>
      <c r="E537" s="1462"/>
      <c r="F537" s="1087">
        <v>45392</v>
      </c>
      <c r="G537" s="593">
        <v>45419</v>
      </c>
      <c r="H537" s="1217">
        <f t="shared" si="16"/>
        <v>161</v>
      </c>
      <c r="I537" s="914">
        <v>146477</v>
      </c>
      <c r="J537" s="1143">
        <f t="shared" si="17"/>
        <v>146477</v>
      </c>
    </row>
    <row r="538" spans="1:10">
      <c r="A538" s="999">
        <v>534</v>
      </c>
      <c r="B538" s="1472"/>
      <c r="C538" s="914" t="s">
        <v>1516</v>
      </c>
      <c r="D538" s="1461">
        <v>1069274313</v>
      </c>
      <c r="E538" s="1462"/>
      <c r="F538" s="1087">
        <v>45421</v>
      </c>
      <c r="G538" s="593">
        <v>45448</v>
      </c>
      <c r="H538" s="1217">
        <f t="shared" ref="H538:H542" si="18">+$J$6-G538</f>
        <v>132</v>
      </c>
      <c r="I538" s="914">
        <v>150686</v>
      </c>
      <c r="J538" s="1143">
        <f t="shared" ref="J538:J542" si="19">+I538</f>
        <v>150686</v>
      </c>
    </row>
    <row r="539" spans="1:10">
      <c r="A539" s="999">
        <v>535</v>
      </c>
      <c r="B539" s="1472"/>
      <c r="C539" s="914" t="s">
        <v>1516</v>
      </c>
      <c r="D539" s="1461">
        <v>1069274357</v>
      </c>
      <c r="E539" s="1462"/>
      <c r="F539" s="1087">
        <v>45421</v>
      </c>
      <c r="G539" s="593">
        <v>45448</v>
      </c>
      <c r="H539" s="1217">
        <f t="shared" si="18"/>
        <v>132</v>
      </c>
      <c r="I539" s="914">
        <v>102753</v>
      </c>
      <c r="J539" s="1143">
        <f t="shared" si="19"/>
        <v>102753</v>
      </c>
    </row>
    <row r="540" spans="1:10">
      <c r="A540" s="999">
        <v>536</v>
      </c>
      <c r="B540" s="1472"/>
      <c r="C540" s="914" t="s">
        <v>1516</v>
      </c>
      <c r="D540" s="1461">
        <v>1069716151</v>
      </c>
      <c r="E540" s="1462"/>
      <c r="F540" s="1087">
        <v>45455</v>
      </c>
      <c r="G540" s="593">
        <v>45477</v>
      </c>
      <c r="H540" s="1217">
        <f t="shared" si="18"/>
        <v>103</v>
      </c>
      <c r="I540" s="914">
        <v>152607</v>
      </c>
      <c r="J540" s="1143">
        <f t="shared" si="19"/>
        <v>152607</v>
      </c>
    </row>
    <row r="541" spans="1:10">
      <c r="A541" s="999">
        <v>537</v>
      </c>
      <c r="B541" s="1472"/>
      <c r="C541" s="914" t="s">
        <v>1516</v>
      </c>
      <c r="D541" s="1461">
        <v>1069716204</v>
      </c>
      <c r="E541" s="1462"/>
      <c r="F541" s="1087">
        <v>45455</v>
      </c>
      <c r="G541" s="593">
        <v>45477</v>
      </c>
      <c r="H541" s="1217">
        <f t="shared" si="18"/>
        <v>103</v>
      </c>
      <c r="I541" s="914">
        <v>101421</v>
      </c>
      <c r="J541" s="1143">
        <f t="shared" si="19"/>
        <v>101421</v>
      </c>
    </row>
    <row r="542" spans="1:10">
      <c r="A542" s="999">
        <v>544</v>
      </c>
      <c r="B542" s="1151" t="s">
        <v>1465</v>
      </c>
      <c r="C542" s="914" t="s">
        <v>1466</v>
      </c>
      <c r="D542" s="1461" t="s">
        <v>1467</v>
      </c>
      <c r="E542" s="1462"/>
      <c r="F542" s="1087">
        <v>45072</v>
      </c>
      <c r="G542" s="593">
        <v>45072</v>
      </c>
      <c r="H542" s="1217">
        <f t="shared" si="18"/>
        <v>508</v>
      </c>
      <c r="I542" s="914">
        <v>820000</v>
      </c>
      <c r="J542" s="1143">
        <f t="shared" si="19"/>
        <v>820000</v>
      </c>
    </row>
    <row r="543" spans="1:10">
      <c r="A543" s="1464" t="s">
        <v>2310</v>
      </c>
      <c r="B543" s="1465"/>
      <c r="C543" s="1465"/>
      <c r="D543" s="1466"/>
      <c r="E543" s="1215"/>
      <c r="F543" s="1215"/>
      <c r="G543" s="1215"/>
      <c r="H543" s="1215"/>
      <c r="I543" s="1215"/>
      <c r="J543" s="1218"/>
    </row>
    <row r="544" spans="1:10">
      <c r="A544" s="1219" t="s">
        <v>2311</v>
      </c>
      <c r="B544" s="1220"/>
      <c r="C544" s="1220"/>
      <c r="D544" s="1220"/>
      <c r="E544" s="1220"/>
      <c r="F544" s="1220"/>
      <c r="G544" s="1220"/>
      <c r="H544" s="1220"/>
      <c r="I544" s="1220"/>
      <c r="J544" s="1220"/>
    </row>
    <row r="545" spans="1:10">
      <c r="A545" s="558">
        <v>545</v>
      </c>
      <c r="B545" s="1403" t="s">
        <v>960</v>
      </c>
      <c r="C545" s="914" t="s">
        <v>997</v>
      </c>
      <c r="D545" s="731" t="s">
        <v>2789</v>
      </c>
      <c r="E545" s="1158" t="s">
        <v>2786</v>
      </c>
      <c r="F545" s="1134">
        <v>44497</v>
      </c>
      <c r="G545" s="1134">
        <v>45469</v>
      </c>
      <c r="H545" s="1217">
        <f>+$J$6-G545</f>
        <v>111</v>
      </c>
      <c r="I545" s="1159">
        <v>1250066</v>
      </c>
      <c r="J545" s="1156">
        <f>+I545</f>
        <v>1250066</v>
      </c>
    </row>
    <row r="546" spans="1:10">
      <c r="A546" s="558">
        <v>546</v>
      </c>
      <c r="B546" s="1404"/>
      <c r="C546" s="914" t="s">
        <v>997</v>
      </c>
      <c r="D546" s="983" t="s">
        <v>2792</v>
      </c>
      <c r="E546" s="1160" t="s">
        <v>2793</v>
      </c>
      <c r="F546" s="1134">
        <v>44497</v>
      </c>
      <c r="G546" s="1134" t="s">
        <v>2791</v>
      </c>
      <c r="H546" s="1217">
        <f t="shared" ref="H546:H558" si="20">+$J$6-G546</f>
        <v>109</v>
      </c>
      <c r="I546" s="1159">
        <v>1986351</v>
      </c>
      <c r="J546" s="1156">
        <f t="shared" ref="J546:J558" si="21">+I546</f>
        <v>1986351</v>
      </c>
    </row>
    <row r="547" spans="1:10">
      <c r="A547" s="558">
        <v>547</v>
      </c>
      <c r="B547" s="1404"/>
      <c r="C547" s="914" t="s">
        <v>997</v>
      </c>
      <c r="D547" s="731" t="s">
        <v>2070</v>
      </c>
      <c r="E547" s="1158" t="s">
        <v>2071</v>
      </c>
      <c r="F547" s="1134">
        <v>44901</v>
      </c>
      <c r="G547" s="1134">
        <v>45357</v>
      </c>
      <c r="H547" s="1217">
        <f t="shared" si="20"/>
        <v>223</v>
      </c>
      <c r="I547" s="1159">
        <v>3545556</v>
      </c>
      <c r="J547" s="1156">
        <f t="shared" si="21"/>
        <v>3545556</v>
      </c>
    </row>
    <row r="548" spans="1:10">
      <c r="A548" s="558">
        <v>548</v>
      </c>
      <c r="B548" s="1404"/>
      <c r="C548" s="914" t="s">
        <v>997</v>
      </c>
      <c r="D548" s="731" t="s">
        <v>2070</v>
      </c>
      <c r="E548" s="1158" t="s">
        <v>2082</v>
      </c>
      <c r="F548" s="1134">
        <v>44901</v>
      </c>
      <c r="G548" s="1134">
        <v>45390</v>
      </c>
      <c r="H548" s="1217">
        <f t="shared" si="20"/>
        <v>190</v>
      </c>
      <c r="I548" s="1159">
        <v>3466967</v>
      </c>
      <c r="J548" s="1156">
        <f t="shared" si="21"/>
        <v>3466967</v>
      </c>
    </row>
    <row r="549" spans="1:10">
      <c r="A549" s="558">
        <v>549</v>
      </c>
      <c r="B549" s="1404"/>
      <c r="C549" s="914" t="s">
        <v>997</v>
      </c>
      <c r="D549" s="731" t="s">
        <v>2070</v>
      </c>
      <c r="E549" s="1158" t="s">
        <v>2083</v>
      </c>
      <c r="F549" s="1134">
        <v>44901</v>
      </c>
      <c r="G549" s="1134">
        <v>45418</v>
      </c>
      <c r="H549" s="1217">
        <f t="shared" si="20"/>
        <v>162</v>
      </c>
      <c r="I549" s="1159">
        <v>3386105</v>
      </c>
      <c r="J549" s="1156">
        <f t="shared" si="21"/>
        <v>3386105</v>
      </c>
    </row>
    <row r="550" spans="1:10">
      <c r="A550" s="558">
        <v>550</v>
      </c>
      <c r="B550" s="1404"/>
      <c r="C550" s="914" t="s">
        <v>997</v>
      </c>
      <c r="D550" s="731" t="s">
        <v>2070</v>
      </c>
      <c r="E550" s="1158" t="s">
        <v>2781</v>
      </c>
      <c r="F550" s="1134">
        <v>44901</v>
      </c>
      <c r="G550" s="1134">
        <v>45449</v>
      </c>
      <c r="H550" s="1217">
        <f t="shared" si="20"/>
        <v>131</v>
      </c>
      <c r="I550" s="1159">
        <v>3305724</v>
      </c>
      <c r="J550" s="1156">
        <f t="shared" si="21"/>
        <v>3305724</v>
      </c>
    </row>
    <row r="551" spans="1:10">
      <c r="A551" s="558">
        <v>551</v>
      </c>
      <c r="B551" s="1404"/>
      <c r="C551" s="914" t="s">
        <v>997</v>
      </c>
      <c r="D551" s="731" t="s">
        <v>2070</v>
      </c>
      <c r="E551" s="1158" t="s">
        <v>2782</v>
      </c>
      <c r="F551" s="1134">
        <v>44901</v>
      </c>
      <c r="G551" s="1134">
        <v>45481</v>
      </c>
      <c r="H551" s="1217">
        <f t="shared" si="20"/>
        <v>99</v>
      </c>
      <c r="I551" s="1159">
        <v>3237928</v>
      </c>
      <c r="J551" s="1156">
        <f t="shared" si="21"/>
        <v>3237928</v>
      </c>
    </row>
    <row r="552" spans="1:10">
      <c r="A552" s="558">
        <v>552</v>
      </c>
      <c r="B552" s="1404"/>
      <c r="C552" s="914" t="s">
        <v>997</v>
      </c>
      <c r="D552" s="731" t="s">
        <v>2785</v>
      </c>
      <c r="E552" s="1160" t="s">
        <v>2786</v>
      </c>
      <c r="F552" s="1134">
        <v>45064</v>
      </c>
      <c r="G552" s="1134" t="s">
        <v>2784</v>
      </c>
      <c r="H552" s="1217">
        <f t="shared" si="20"/>
        <v>119</v>
      </c>
      <c r="I552" s="1159">
        <v>1186739</v>
      </c>
      <c r="J552" s="1156">
        <f t="shared" si="21"/>
        <v>1186739</v>
      </c>
    </row>
    <row r="553" spans="1:10">
      <c r="A553" s="558">
        <v>553</v>
      </c>
      <c r="B553" s="1404"/>
      <c r="C553" s="914" t="s">
        <v>997</v>
      </c>
      <c r="D553" s="983" t="s">
        <v>2799</v>
      </c>
      <c r="E553" s="1160" t="s">
        <v>2786</v>
      </c>
      <c r="F553" s="1134">
        <v>45072</v>
      </c>
      <c r="G553" s="1134" t="s">
        <v>2798</v>
      </c>
      <c r="H553" s="1217">
        <f t="shared" si="20"/>
        <v>111</v>
      </c>
      <c r="I553" s="1159">
        <v>1250066</v>
      </c>
      <c r="J553" s="1156">
        <f t="shared" si="21"/>
        <v>1250066</v>
      </c>
    </row>
    <row r="554" spans="1:10">
      <c r="A554" s="558">
        <v>554</v>
      </c>
      <c r="B554" s="1404"/>
      <c r="C554" s="914" t="s">
        <v>997</v>
      </c>
      <c r="D554" s="983" t="s">
        <v>2799</v>
      </c>
      <c r="E554" s="1160" t="s">
        <v>2788</v>
      </c>
      <c r="F554" s="1134">
        <v>45072</v>
      </c>
      <c r="G554" s="1134" t="s">
        <v>2800</v>
      </c>
      <c r="H554" s="1217">
        <f t="shared" si="20"/>
        <v>81</v>
      </c>
      <c r="I554" s="1159">
        <v>1221349</v>
      </c>
      <c r="J554" s="1156">
        <f t="shared" si="21"/>
        <v>1221349</v>
      </c>
    </row>
    <row r="555" spans="1:10">
      <c r="A555" s="558">
        <v>555</v>
      </c>
      <c r="B555" s="1404"/>
      <c r="C555" s="914" t="s">
        <v>997</v>
      </c>
      <c r="D555" s="983" t="s">
        <v>2802</v>
      </c>
      <c r="E555" s="562" t="s">
        <v>2803</v>
      </c>
      <c r="F555" s="1134">
        <v>45120</v>
      </c>
      <c r="G555" s="1134">
        <v>45397</v>
      </c>
      <c r="H555" s="1217">
        <f t="shared" si="20"/>
        <v>183</v>
      </c>
      <c r="I555" s="1159">
        <v>1966548</v>
      </c>
      <c r="J555" s="1156">
        <f t="shared" si="21"/>
        <v>1966548</v>
      </c>
    </row>
    <row r="556" spans="1:10">
      <c r="A556" s="558">
        <v>556</v>
      </c>
      <c r="B556" s="1404"/>
      <c r="C556" s="914" t="s">
        <v>997</v>
      </c>
      <c r="D556" s="983" t="s">
        <v>2802</v>
      </c>
      <c r="E556" s="562" t="s">
        <v>2804</v>
      </c>
      <c r="F556" s="1134">
        <v>45120</v>
      </c>
      <c r="G556" s="1134">
        <v>45426</v>
      </c>
      <c r="H556" s="1217">
        <f t="shared" si="20"/>
        <v>154</v>
      </c>
      <c r="I556" s="1159">
        <v>2103385</v>
      </c>
      <c r="J556" s="1156">
        <f t="shared" si="21"/>
        <v>2103385</v>
      </c>
    </row>
    <row r="557" spans="1:10">
      <c r="A557" s="558">
        <v>557</v>
      </c>
      <c r="B557" s="1404"/>
      <c r="C557" s="914" t="s">
        <v>997</v>
      </c>
      <c r="D557" s="983" t="s">
        <v>2802</v>
      </c>
      <c r="E557" s="562" t="s">
        <v>2805</v>
      </c>
      <c r="F557" s="1134">
        <v>45120</v>
      </c>
      <c r="G557" s="1134">
        <v>45456</v>
      </c>
      <c r="H557" s="1217">
        <f t="shared" si="20"/>
        <v>124</v>
      </c>
      <c r="I557" s="1159">
        <v>2096325</v>
      </c>
      <c r="J557" s="1156">
        <f t="shared" si="21"/>
        <v>2096325</v>
      </c>
    </row>
    <row r="558" spans="1:10">
      <c r="A558" s="558">
        <v>558</v>
      </c>
      <c r="B558" s="1405"/>
      <c r="C558" s="914" t="s">
        <v>997</v>
      </c>
      <c r="D558" s="983" t="s">
        <v>2802</v>
      </c>
      <c r="E558" s="562" t="s">
        <v>2806</v>
      </c>
      <c r="F558" s="1134">
        <v>45120</v>
      </c>
      <c r="G558" s="1134">
        <v>45488</v>
      </c>
      <c r="H558" s="1217">
        <f t="shared" si="20"/>
        <v>92</v>
      </c>
      <c r="I558" s="1159">
        <v>2085240</v>
      </c>
      <c r="J558" s="1133">
        <f t="shared" si="21"/>
        <v>2085240</v>
      </c>
    </row>
    <row r="559" spans="1:10">
      <c r="D559" s="515" t="s">
        <v>2308</v>
      </c>
      <c r="E559" s="515"/>
      <c r="F559" s="515"/>
      <c r="G559" s="515"/>
      <c r="H559" s="515"/>
      <c r="I559" s="515"/>
      <c r="J559" s="639">
        <f>SUM(J9:J558)</f>
        <v>3576496204.8999996</v>
      </c>
    </row>
    <row r="560" spans="1:10" ht="12.75" customHeight="1">
      <c r="D560" s="515"/>
      <c r="E560" s="515"/>
      <c r="F560" s="515"/>
      <c r="G560" s="515"/>
      <c r="H560" s="515"/>
      <c r="I560" s="515"/>
      <c r="J560" s="545"/>
    </row>
    <row r="561" spans="2:10" ht="13.5" thickBot="1">
      <c r="D561" s="515" t="s">
        <v>44</v>
      </c>
      <c r="E561" s="515"/>
      <c r="F561" s="515"/>
      <c r="G561" s="515"/>
      <c r="H561" s="515"/>
      <c r="I561" s="515"/>
      <c r="J561" s="1221">
        <f>+'PROVEEDORES Bo.'!J399</f>
        <v>9062641308</v>
      </c>
    </row>
    <row r="562" spans="2:10" ht="13.5" thickTop="1">
      <c r="D562" s="515"/>
      <c r="E562" s="515"/>
      <c r="F562" s="515"/>
      <c r="G562" s="515"/>
      <c r="H562" s="515"/>
      <c r="I562" s="515"/>
      <c r="J562" s="515"/>
    </row>
    <row r="563" spans="2:10">
      <c r="D563" s="515" t="s">
        <v>2309</v>
      </c>
      <c r="E563" s="515"/>
      <c r="F563" s="515"/>
      <c r="G563" s="515"/>
      <c r="H563" s="515"/>
      <c r="I563" s="515"/>
      <c r="J563" s="1222">
        <f>+J559/J561</f>
        <v>0.39464170359946454</v>
      </c>
    </row>
    <row r="564" spans="2:10">
      <c r="D564" s="515"/>
      <c r="E564" s="515"/>
      <c r="F564" s="515"/>
      <c r="G564" s="515"/>
      <c r="H564" s="515"/>
      <c r="I564" s="515"/>
      <c r="J564" s="515"/>
    </row>
    <row r="571" spans="2:10">
      <c r="B571" s="515" t="s">
        <v>2036</v>
      </c>
      <c r="C571" s="515"/>
      <c r="D571" s="515" t="s">
        <v>2037</v>
      </c>
      <c r="F571" s="515"/>
      <c r="G571" s="515" t="s">
        <v>2038</v>
      </c>
      <c r="H571" s="515"/>
    </row>
    <row r="572" spans="2:10">
      <c r="B572" s="515" t="s">
        <v>13</v>
      </c>
      <c r="C572" s="515"/>
      <c r="D572" s="515" t="s">
        <v>15</v>
      </c>
      <c r="F572" s="515"/>
      <c r="G572" s="515" t="s">
        <v>14</v>
      </c>
      <c r="H572" s="515"/>
    </row>
    <row r="573" spans="2:10">
      <c r="B573" s="515" t="s">
        <v>943</v>
      </c>
      <c r="C573" s="515"/>
      <c r="D573" s="515" t="s">
        <v>948</v>
      </c>
      <c r="F573" s="515"/>
      <c r="G573" s="515" t="s">
        <v>946</v>
      </c>
      <c r="H573" s="515"/>
    </row>
    <row r="574" spans="2:10">
      <c r="B574" s="515"/>
      <c r="C574" s="515"/>
      <c r="D574" s="515" t="s">
        <v>947</v>
      </c>
      <c r="F574" s="515"/>
      <c r="G574" s="515" t="s">
        <v>945</v>
      </c>
      <c r="H574" s="515"/>
    </row>
  </sheetData>
  <mergeCells count="550">
    <mergeCell ref="A543:D543"/>
    <mergeCell ref="B545:B558"/>
    <mergeCell ref="D542:E542"/>
    <mergeCell ref="D477:E477"/>
    <mergeCell ref="D478:E478"/>
    <mergeCell ref="D479:E479"/>
    <mergeCell ref="D480:E480"/>
    <mergeCell ref="D481:E481"/>
    <mergeCell ref="D482:E482"/>
    <mergeCell ref="D483:E483"/>
    <mergeCell ref="D540:E540"/>
    <mergeCell ref="D541:E541"/>
    <mergeCell ref="B513:B518"/>
    <mergeCell ref="B520:B523"/>
    <mergeCell ref="B524:B533"/>
    <mergeCell ref="B534:B541"/>
    <mergeCell ref="D520:E520"/>
    <mergeCell ref="D521:E521"/>
    <mergeCell ref="D522:E522"/>
    <mergeCell ref="D523:E523"/>
    <mergeCell ref="D524:E524"/>
    <mergeCell ref="D525:E525"/>
    <mergeCell ref="D526:E526"/>
    <mergeCell ref="D527:E527"/>
    <mergeCell ref="B284:B291"/>
    <mergeCell ref="B292:B296"/>
    <mergeCell ref="B297:B298"/>
    <mergeCell ref="B299:B301"/>
    <mergeCell ref="B302:B310"/>
    <mergeCell ref="B311:B359"/>
    <mergeCell ref="B360:B386"/>
    <mergeCell ref="B388:B389"/>
    <mergeCell ref="B390:B419"/>
    <mergeCell ref="B420:B428"/>
    <mergeCell ref="B429:B443"/>
    <mergeCell ref="B444:B456"/>
    <mergeCell ref="B457:B465"/>
    <mergeCell ref="B466:B469"/>
    <mergeCell ref="B472:B475"/>
    <mergeCell ref="B477:B478"/>
    <mergeCell ref="B479:B508"/>
    <mergeCell ref="B510:B512"/>
    <mergeCell ref="D34:E34"/>
    <mergeCell ref="D33:E33"/>
    <mergeCell ref="D32:E32"/>
    <mergeCell ref="D31:E31"/>
    <mergeCell ref="D30:E30"/>
    <mergeCell ref="D29:E29"/>
    <mergeCell ref="D537:E537"/>
    <mergeCell ref="D538:E538"/>
    <mergeCell ref="D539:E539"/>
    <mergeCell ref="D40:E40"/>
    <mergeCell ref="D39:E39"/>
    <mergeCell ref="D38:E38"/>
    <mergeCell ref="D37:E37"/>
    <mergeCell ref="D36:E36"/>
    <mergeCell ref="D35:E35"/>
    <mergeCell ref="D46:E46"/>
    <mergeCell ref="D529:E529"/>
    <mergeCell ref="D530:E530"/>
    <mergeCell ref="D531:E531"/>
    <mergeCell ref="D532:E532"/>
    <mergeCell ref="D533:E533"/>
    <mergeCell ref="D534:E534"/>
    <mergeCell ref="D535:E535"/>
    <mergeCell ref="D536:E536"/>
    <mergeCell ref="D528:E528"/>
    <mergeCell ref="D511:E511"/>
    <mergeCell ref="D512:E512"/>
    <mergeCell ref="D513:E513"/>
    <mergeCell ref="D514:E514"/>
    <mergeCell ref="D515:E515"/>
    <mergeCell ref="D516:E516"/>
    <mergeCell ref="D517:E517"/>
    <mergeCell ref="D518:E518"/>
    <mergeCell ref="D519:E519"/>
    <mergeCell ref="D502:E502"/>
    <mergeCell ref="D503:E503"/>
    <mergeCell ref="D504:E504"/>
    <mergeCell ref="D505:E505"/>
    <mergeCell ref="D506:E506"/>
    <mergeCell ref="D507:E507"/>
    <mergeCell ref="D508:E508"/>
    <mergeCell ref="D509:E509"/>
    <mergeCell ref="D510:E510"/>
    <mergeCell ref="D493:E493"/>
    <mergeCell ref="D494:E494"/>
    <mergeCell ref="D495:E495"/>
    <mergeCell ref="D496:E496"/>
    <mergeCell ref="D497:E497"/>
    <mergeCell ref="D498:E498"/>
    <mergeCell ref="D499:E499"/>
    <mergeCell ref="D500:E500"/>
    <mergeCell ref="D501:E501"/>
    <mergeCell ref="D484:E484"/>
    <mergeCell ref="D485:E485"/>
    <mergeCell ref="D486:E486"/>
    <mergeCell ref="D487:E487"/>
    <mergeCell ref="D488:E488"/>
    <mergeCell ref="D489:E489"/>
    <mergeCell ref="D490:E490"/>
    <mergeCell ref="D491:E491"/>
    <mergeCell ref="D492:E492"/>
    <mergeCell ref="A7:D7"/>
    <mergeCell ref="J9:J14"/>
    <mergeCell ref="J15:J22"/>
    <mergeCell ref="A24:D24"/>
    <mergeCell ref="D25:E25"/>
    <mergeCell ref="D26:E26"/>
    <mergeCell ref="D27:E27"/>
    <mergeCell ref="D28:E28"/>
    <mergeCell ref="D272:E272"/>
    <mergeCell ref="D41:E41"/>
    <mergeCell ref="D42:E42"/>
    <mergeCell ref="D43:E43"/>
    <mergeCell ref="D44:E44"/>
    <mergeCell ref="D45:E45"/>
    <mergeCell ref="D47:E47"/>
    <mergeCell ref="D48:E48"/>
    <mergeCell ref="D49:E49"/>
    <mergeCell ref="D50:E50"/>
    <mergeCell ref="D51:E51"/>
    <mergeCell ref="D52:E52"/>
    <mergeCell ref="D65:E65"/>
    <mergeCell ref="D66:E66"/>
    <mergeCell ref="D67:E67"/>
    <mergeCell ref="D53:E53"/>
    <mergeCell ref="D77:E77"/>
    <mergeCell ref="D78:E78"/>
    <mergeCell ref="D79:E79"/>
    <mergeCell ref="D80:E80"/>
    <mergeCell ref="D81:E81"/>
    <mergeCell ref="D273:E273"/>
    <mergeCell ref="D274:E274"/>
    <mergeCell ref="D275:E275"/>
    <mergeCell ref="D269:E269"/>
    <mergeCell ref="D270:E270"/>
    <mergeCell ref="D271:E271"/>
    <mergeCell ref="D265:E265"/>
    <mergeCell ref="D266:E266"/>
    <mergeCell ref="D267:E267"/>
    <mergeCell ref="D268:E268"/>
    <mergeCell ref="D105:E105"/>
    <mergeCell ref="D106:E106"/>
    <mergeCell ref="D107:E107"/>
    <mergeCell ref="D108:E108"/>
    <mergeCell ref="D109:E109"/>
    <mergeCell ref="D83:E83"/>
    <mergeCell ref="D115:E115"/>
    <mergeCell ref="D116:E116"/>
    <mergeCell ref="D117:E117"/>
    <mergeCell ref="D54:E54"/>
    <mergeCell ref="D55:E55"/>
    <mergeCell ref="D56:E56"/>
    <mergeCell ref="D57:E57"/>
    <mergeCell ref="D58:E58"/>
    <mergeCell ref="D68:E68"/>
    <mergeCell ref="D69:E69"/>
    <mergeCell ref="D70:E70"/>
    <mergeCell ref="D59:E59"/>
    <mergeCell ref="D60:E60"/>
    <mergeCell ref="D61:E61"/>
    <mergeCell ref="D62:E62"/>
    <mergeCell ref="D63:E63"/>
    <mergeCell ref="D64:E64"/>
    <mergeCell ref="D71:E71"/>
    <mergeCell ref="D72:E72"/>
    <mergeCell ref="D73:E73"/>
    <mergeCell ref="D74:E74"/>
    <mergeCell ref="D75:E75"/>
    <mergeCell ref="D76:E76"/>
    <mergeCell ref="D110:E110"/>
    <mergeCell ref="D82:E82"/>
    <mergeCell ref="D91:E91"/>
    <mergeCell ref="D92:E92"/>
    <mergeCell ref="D93:E93"/>
    <mergeCell ref="D94:E94"/>
    <mergeCell ref="D87:E87"/>
    <mergeCell ref="D88:E88"/>
    <mergeCell ref="D89:E89"/>
    <mergeCell ref="D90:E90"/>
    <mergeCell ref="D97:E97"/>
    <mergeCell ref="D98:E98"/>
    <mergeCell ref="D99:E99"/>
    <mergeCell ref="D100:E100"/>
    <mergeCell ref="D101:E101"/>
    <mergeCell ref="D102:E102"/>
    <mergeCell ref="D103:E103"/>
    <mergeCell ref="D104:E104"/>
    <mergeCell ref="D84:E84"/>
    <mergeCell ref="D85:E85"/>
    <mergeCell ref="D86:E86"/>
    <mergeCell ref="D95:E95"/>
    <mergeCell ref="D96:E96"/>
    <mergeCell ref="D118:E118"/>
    <mergeCell ref="D119:E119"/>
    <mergeCell ref="D120:E120"/>
    <mergeCell ref="D111:E111"/>
    <mergeCell ref="D112:E112"/>
    <mergeCell ref="D113:E113"/>
    <mergeCell ref="D114:E114"/>
    <mergeCell ref="D127:E127"/>
    <mergeCell ref="D128:E128"/>
    <mergeCell ref="D129:E129"/>
    <mergeCell ref="D130:E130"/>
    <mergeCell ref="D131:E131"/>
    <mergeCell ref="D132:E132"/>
    <mergeCell ref="D121:E121"/>
    <mergeCell ref="D122:E122"/>
    <mergeCell ref="D123:E123"/>
    <mergeCell ref="D124:E124"/>
    <mergeCell ref="D125:E125"/>
    <mergeCell ref="D126:E126"/>
    <mergeCell ref="D139:E139"/>
    <mergeCell ref="D140:E140"/>
    <mergeCell ref="D141:E141"/>
    <mergeCell ref="D142:E142"/>
    <mergeCell ref="D143:E143"/>
    <mergeCell ref="D144:E144"/>
    <mergeCell ref="D133:E133"/>
    <mergeCell ref="D134:E134"/>
    <mergeCell ref="D135:E135"/>
    <mergeCell ref="D136:E136"/>
    <mergeCell ref="D137:E137"/>
    <mergeCell ref="D138:E138"/>
    <mergeCell ref="D151:E151"/>
    <mergeCell ref="D152:E152"/>
    <mergeCell ref="D153:E153"/>
    <mergeCell ref="D154:E154"/>
    <mergeCell ref="D155:E155"/>
    <mergeCell ref="D156:E156"/>
    <mergeCell ref="D145:E145"/>
    <mergeCell ref="D146:E146"/>
    <mergeCell ref="D147:E147"/>
    <mergeCell ref="D148:E148"/>
    <mergeCell ref="D149:E149"/>
    <mergeCell ref="D150:E150"/>
    <mergeCell ref="D163:E163"/>
    <mergeCell ref="D164:E164"/>
    <mergeCell ref="D165:E165"/>
    <mergeCell ref="D166:E166"/>
    <mergeCell ref="D167:E167"/>
    <mergeCell ref="D168:E168"/>
    <mergeCell ref="D157:E157"/>
    <mergeCell ref="D158:E158"/>
    <mergeCell ref="D159:E159"/>
    <mergeCell ref="D160:E160"/>
    <mergeCell ref="D161:E161"/>
    <mergeCell ref="D162:E162"/>
    <mergeCell ref="D175:E175"/>
    <mergeCell ref="D176:E176"/>
    <mergeCell ref="D177:E177"/>
    <mergeCell ref="D178:E178"/>
    <mergeCell ref="D179:E179"/>
    <mergeCell ref="D180:E180"/>
    <mergeCell ref="D169:E169"/>
    <mergeCell ref="D170:E170"/>
    <mergeCell ref="D171:E171"/>
    <mergeCell ref="D172:E172"/>
    <mergeCell ref="D173:E173"/>
    <mergeCell ref="D174:E174"/>
    <mergeCell ref="D187:E187"/>
    <mergeCell ref="D188:E188"/>
    <mergeCell ref="D189:E189"/>
    <mergeCell ref="D190:E190"/>
    <mergeCell ref="D191:E191"/>
    <mergeCell ref="D192:E192"/>
    <mergeCell ref="D181:E181"/>
    <mergeCell ref="D182:E182"/>
    <mergeCell ref="D183:E183"/>
    <mergeCell ref="D184:E184"/>
    <mergeCell ref="D185:E185"/>
    <mergeCell ref="D186:E186"/>
    <mergeCell ref="D199:E199"/>
    <mergeCell ref="D200:E200"/>
    <mergeCell ref="D201:E201"/>
    <mergeCell ref="D202:E202"/>
    <mergeCell ref="D203:E203"/>
    <mergeCell ref="D204:E204"/>
    <mergeCell ref="D193:E193"/>
    <mergeCell ref="D194:E194"/>
    <mergeCell ref="D195:E195"/>
    <mergeCell ref="D196:E196"/>
    <mergeCell ref="D197:E197"/>
    <mergeCell ref="D198:E198"/>
    <mergeCell ref="D211:E211"/>
    <mergeCell ref="D212:E212"/>
    <mergeCell ref="D213:E213"/>
    <mergeCell ref="D214:E214"/>
    <mergeCell ref="D215:E215"/>
    <mergeCell ref="D216:E216"/>
    <mergeCell ref="D205:E205"/>
    <mergeCell ref="D206:E206"/>
    <mergeCell ref="D207:E207"/>
    <mergeCell ref="D208:E208"/>
    <mergeCell ref="D209:E209"/>
    <mergeCell ref="D210:E210"/>
    <mergeCell ref="D223:E223"/>
    <mergeCell ref="D224:E224"/>
    <mergeCell ref="D225:E225"/>
    <mergeCell ref="D226:E226"/>
    <mergeCell ref="D227:E227"/>
    <mergeCell ref="D228:E228"/>
    <mergeCell ref="D217:E217"/>
    <mergeCell ref="D218:E218"/>
    <mergeCell ref="D219:E219"/>
    <mergeCell ref="D220:E220"/>
    <mergeCell ref="D221:E221"/>
    <mergeCell ref="D222:E222"/>
    <mergeCell ref="D235:E235"/>
    <mergeCell ref="D236:E236"/>
    <mergeCell ref="D237:E237"/>
    <mergeCell ref="D238:E238"/>
    <mergeCell ref="D239:E239"/>
    <mergeCell ref="D240:E240"/>
    <mergeCell ref="D229:E229"/>
    <mergeCell ref="D230:E230"/>
    <mergeCell ref="D231:E231"/>
    <mergeCell ref="D232:E232"/>
    <mergeCell ref="D233:E233"/>
    <mergeCell ref="D234:E234"/>
    <mergeCell ref="D247:E247"/>
    <mergeCell ref="D248:E248"/>
    <mergeCell ref="D249:E249"/>
    <mergeCell ref="D250:E250"/>
    <mergeCell ref="D251:E251"/>
    <mergeCell ref="D252:E252"/>
    <mergeCell ref="D241:E241"/>
    <mergeCell ref="D242:E242"/>
    <mergeCell ref="D243:E243"/>
    <mergeCell ref="D244:E244"/>
    <mergeCell ref="D245:E245"/>
    <mergeCell ref="D246:E246"/>
    <mergeCell ref="D259:E259"/>
    <mergeCell ref="D260:E260"/>
    <mergeCell ref="D261:E261"/>
    <mergeCell ref="D262:E262"/>
    <mergeCell ref="D263:E263"/>
    <mergeCell ref="D264:E264"/>
    <mergeCell ref="D253:E253"/>
    <mergeCell ref="D254:E254"/>
    <mergeCell ref="D255:E255"/>
    <mergeCell ref="D256:E256"/>
    <mergeCell ref="D257:E257"/>
    <mergeCell ref="D258:E258"/>
    <mergeCell ref="D282:E282"/>
    <mergeCell ref="D283:E283"/>
    <mergeCell ref="D284:E284"/>
    <mergeCell ref="D285:E285"/>
    <mergeCell ref="D286:E286"/>
    <mergeCell ref="D287:E287"/>
    <mergeCell ref="D276:E276"/>
    <mergeCell ref="D277:E277"/>
    <mergeCell ref="D278:E278"/>
    <mergeCell ref="D279:E279"/>
    <mergeCell ref="D280:E280"/>
    <mergeCell ref="D281:E281"/>
    <mergeCell ref="D294:E294"/>
    <mergeCell ref="D295:E295"/>
    <mergeCell ref="D296:E296"/>
    <mergeCell ref="D297:E297"/>
    <mergeCell ref="D298:E298"/>
    <mergeCell ref="D299:E299"/>
    <mergeCell ref="D288:E288"/>
    <mergeCell ref="D289:E289"/>
    <mergeCell ref="D290:E290"/>
    <mergeCell ref="D291:E291"/>
    <mergeCell ref="D292:E292"/>
    <mergeCell ref="D293:E293"/>
    <mergeCell ref="D306:E306"/>
    <mergeCell ref="D307:E307"/>
    <mergeCell ref="D308:E308"/>
    <mergeCell ref="D309:E309"/>
    <mergeCell ref="D310:E310"/>
    <mergeCell ref="D311:E311"/>
    <mergeCell ref="D300:E300"/>
    <mergeCell ref="D301:E301"/>
    <mergeCell ref="D302:E302"/>
    <mergeCell ref="D303:E303"/>
    <mergeCell ref="D304:E304"/>
    <mergeCell ref="D305:E305"/>
    <mergeCell ref="D318:E318"/>
    <mergeCell ref="D319:E319"/>
    <mergeCell ref="D320:E320"/>
    <mergeCell ref="D321:E321"/>
    <mergeCell ref="D322:E322"/>
    <mergeCell ref="D323:E323"/>
    <mergeCell ref="D312:E312"/>
    <mergeCell ref="D313:E313"/>
    <mergeCell ref="D314:E314"/>
    <mergeCell ref="D315:E315"/>
    <mergeCell ref="D316:E316"/>
    <mergeCell ref="D317:E317"/>
    <mergeCell ref="D330:E330"/>
    <mergeCell ref="D331:E331"/>
    <mergeCell ref="D332:E332"/>
    <mergeCell ref="D333:E333"/>
    <mergeCell ref="D334:E334"/>
    <mergeCell ref="D335:E335"/>
    <mergeCell ref="D324:E324"/>
    <mergeCell ref="D325:E325"/>
    <mergeCell ref="D326:E326"/>
    <mergeCell ref="D327:E327"/>
    <mergeCell ref="D328:E328"/>
    <mergeCell ref="D329:E329"/>
    <mergeCell ref="D342:E342"/>
    <mergeCell ref="D343:E343"/>
    <mergeCell ref="D344:E344"/>
    <mergeCell ref="D345:E345"/>
    <mergeCell ref="D346:E346"/>
    <mergeCell ref="D347:E347"/>
    <mergeCell ref="D336:E336"/>
    <mergeCell ref="D337:E337"/>
    <mergeCell ref="D338:E338"/>
    <mergeCell ref="D339:E339"/>
    <mergeCell ref="D340:E340"/>
    <mergeCell ref="D341:E341"/>
    <mergeCell ref="D354:E354"/>
    <mergeCell ref="D355:E355"/>
    <mergeCell ref="D356:E356"/>
    <mergeCell ref="D357:E357"/>
    <mergeCell ref="D358:E358"/>
    <mergeCell ref="D359:E359"/>
    <mergeCell ref="D348:E348"/>
    <mergeCell ref="D349:E349"/>
    <mergeCell ref="D350:E350"/>
    <mergeCell ref="D351:E351"/>
    <mergeCell ref="D352:E352"/>
    <mergeCell ref="D353:E353"/>
    <mergeCell ref="D366:E366"/>
    <mergeCell ref="D367:E367"/>
    <mergeCell ref="D368:E368"/>
    <mergeCell ref="D369:E369"/>
    <mergeCell ref="D370:E370"/>
    <mergeCell ref="D371:E371"/>
    <mergeCell ref="D360:E360"/>
    <mergeCell ref="D361:E361"/>
    <mergeCell ref="D362:E362"/>
    <mergeCell ref="D363:E363"/>
    <mergeCell ref="D364:E364"/>
    <mergeCell ref="D365:E365"/>
    <mergeCell ref="D378:E378"/>
    <mergeCell ref="D379:E379"/>
    <mergeCell ref="D380:E380"/>
    <mergeCell ref="D381:E381"/>
    <mergeCell ref="D382:E382"/>
    <mergeCell ref="D383:E383"/>
    <mergeCell ref="D372:E372"/>
    <mergeCell ref="D373:E373"/>
    <mergeCell ref="D374:E374"/>
    <mergeCell ref="D375:E375"/>
    <mergeCell ref="D376:E376"/>
    <mergeCell ref="D377:E377"/>
    <mergeCell ref="D390:E390"/>
    <mergeCell ref="D391:E391"/>
    <mergeCell ref="D392:E392"/>
    <mergeCell ref="D393:E393"/>
    <mergeCell ref="D394:E394"/>
    <mergeCell ref="D395:E395"/>
    <mergeCell ref="D384:E384"/>
    <mergeCell ref="D385:E385"/>
    <mergeCell ref="D386:E386"/>
    <mergeCell ref="D387:E387"/>
    <mergeCell ref="D388:E388"/>
    <mergeCell ref="D389:E389"/>
    <mergeCell ref="D402:E402"/>
    <mergeCell ref="D403:E403"/>
    <mergeCell ref="D404:E404"/>
    <mergeCell ref="D405:E405"/>
    <mergeCell ref="D406:E406"/>
    <mergeCell ref="D407:E407"/>
    <mergeCell ref="D396:E396"/>
    <mergeCell ref="D397:E397"/>
    <mergeCell ref="D398:E398"/>
    <mergeCell ref="D399:E399"/>
    <mergeCell ref="D400:E400"/>
    <mergeCell ref="D401:E401"/>
    <mergeCell ref="D414:E414"/>
    <mergeCell ref="D415:E415"/>
    <mergeCell ref="D416:E416"/>
    <mergeCell ref="D417:E417"/>
    <mergeCell ref="D418:E418"/>
    <mergeCell ref="D419:E419"/>
    <mergeCell ref="D408:E408"/>
    <mergeCell ref="D409:E409"/>
    <mergeCell ref="D410:E410"/>
    <mergeCell ref="D411:E411"/>
    <mergeCell ref="D412:E412"/>
    <mergeCell ref="D413:E413"/>
    <mergeCell ref="D426:E426"/>
    <mergeCell ref="D427:E427"/>
    <mergeCell ref="D428:E428"/>
    <mergeCell ref="D429:E429"/>
    <mergeCell ref="D430:E430"/>
    <mergeCell ref="D431:E431"/>
    <mergeCell ref="D420:E420"/>
    <mergeCell ref="D421:E421"/>
    <mergeCell ref="D422:E422"/>
    <mergeCell ref="D423:E423"/>
    <mergeCell ref="D424:E424"/>
    <mergeCell ref="D425:E425"/>
    <mergeCell ref="D438:E438"/>
    <mergeCell ref="D439:E439"/>
    <mergeCell ref="D440:E440"/>
    <mergeCell ref="D441:E441"/>
    <mergeCell ref="D442:E442"/>
    <mergeCell ref="D443:E443"/>
    <mergeCell ref="D432:E432"/>
    <mergeCell ref="D433:E433"/>
    <mergeCell ref="D434:E434"/>
    <mergeCell ref="D435:E435"/>
    <mergeCell ref="D436:E436"/>
    <mergeCell ref="D437:E437"/>
    <mergeCell ref="D461:E461"/>
    <mergeCell ref="D450:E450"/>
    <mergeCell ref="D451:E451"/>
    <mergeCell ref="D452:E452"/>
    <mergeCell ref="D453:E453"/>
    <mergeCell ref="D454:E454"/>
    <mergeCell ref="D455:E455"/>
    <mergeCell ref="D444:E444"/>
    <mergeCell ref="D445:E445"/>
    <mergeCell ref="D446:E446"/>
    <mergeCell ref="D447:E447"/>
    <mergeCell ref="D448:E448"/>
    <mergeCell ref="D449:E449"/>
    <mergeCell ref="A1:J1"/>
    <mergeCell ref="D474:E474"/>
    <mergeCell ref="D475:E475"/>
    <mergeCell ref="D476:E476"/>
    <mergeCell ref="A5:J5"/>
    <mergeCell ref="A3:J3"/>
    <mergeCell ref="A2:J2"/>
    <mergeCell ref="D468:E468"/>
    <mergeCell ref="D469:E469"/>
    <mergeCell ref="D470:E470"/>
    <mergeCell ref="D471:E471"/>
    <mergeCell ref="D472:E472"/>
    <mergeCell ref="D473:E473"/>
    <mergeCell ref="D462:E462"/>
    <mergeCell ref="D463:E463"/>
    <mergeCell ref="D464:E464"/>
    <mergeCell ref="D465:E465"/>
    <mergeCell ref="D466:E466"/>
    <mergeCell ref="D467:E467"/>
    <mergeCell ref="D456:E456"/>
    <mergeCell ref="D457:E457"/>
    <mergeCell ref="D458:E458"/>
    <mergeCell ref="D459:E459"/>
    <mergeCell ref="D460:E460"/>
  </mergeCells>
  <phoneticPr fontId="26" type="noConversion"/>
  <pageMargins left="0.55118110236220474" right="0.27559055118110237" top="0.87" bottom="0.74803149606299213" header="0.31496062992125984" footer="0.31496062992125984"/>
  <pageSetup paperSize="9" scale="62" orientation="portrait" r:id="rId1"/>
  <drawing r:id="rId2"/>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27">
    <tabColor rgb="FF92D050"/>
  </sheetPr>
  <dimension ref="A2:AL76"/>
  <sheetViews>
    <sheetView showGridLines="0" zoomScaleNormal="100" zoomScaleSheetLayoutView="100" workbookViewId="0">
      <selection activeCell="G9" sqref="G9"/>
    </sheetView>
  </sheetViews>
  <sheetFormatPr baseColWidth="10" defaultColWidth="11.42578125" defaultRowHeight="12.75"/>
  <cols>
    <col min="1" max="1" width="7.28515625" style="565" customWidth="1"/>
    <col min="2" max="2" width="35" style="869" customWidth="1"/>
    <col min="3" max="3" width="21.85546875" style="484" customWidth="1"/>
    <col min="4" max="4" width="19.5703125" style="949" customWidth="1"/>
    <col min="5" max="5" width="16.85546875" style="484" bestFit="1" customWidth="1"/>
    <col min="6" max="6" width="16.42578125" style="894" customWidth="1"/>
    <col min="7" max="16384" width="11.42578125" style="484"/>
  </cols>
  <sheetData>
    <row r="2" spans="1:11" ht="12.75" customHeight="1">
      <c r="A2" s="1278" t="str">
        <f>+'DISPONIBLE Bo'!A1</f>
        <v>LA NOTA COLOMBIA SAS</v>
      </c>
      <c r="B2" s="1278"/>
      <c r="C2" s="1278"/>
      <c r="D2" s="1278"/>
      <c r="E2" s="1278"/>
      <c r="F2" s="1278"/>
      <c r="G2" s="1278"/>
    </row>
    <row r="3" spans="1:11" ht="12.75" customHeight="1">
      <c r="A3" s="1278" t="str">
        <f>+'DISPONIBLE Bo'!A2</f>
        <v>NIT 901233167-1</v>
      </c>
      <c r="B3" s="1278"/>
      <c r="C3" s="1278"/>
      <c r="D3" s="1278"/>
      <c r="E3" s="1278"/>
      <c r="F3" s="1278"/>
      <c r="G3" s="1278"/>
    </row>
    <row r="5" spans="1:11" ht="12.75" customHeight="1">
      <c r="A5" s="1474" t="s">
        <v>363</v>
      </c>
      <c r="B5" s="1475"/>
      <c r="C5" s="1475"/>
      <c r="D5" s="1475"/>
      <c r="E5" s="1475"/>
      <c r="F5" s="1475"/>
      <c r="G5" s="1475"/>
    </row>
    <row r="6" spans="1:11">
      <c r="G6" s="1008" t="str">
        <f>'OBLIG LAB Bo.'!H5</f>
        <v>Corte al 15 de Octubre de 2024</v>
      </c>
    </row>
    <row r="7" spans="1:11" s="563" customFormat="1">
      <c r="A7" s="972" t="s">
        <v>17</v>
      </c>
      <c r="B7" s="973" t="s">
        <v>48</v>
      </c>
      <c r="C7" s="973" t="s">
        <v>580</v>
      </c>
      <c r="D7" s="974" t="s">
        <v>49</v>
      </c>
      <c r="E7" s="973" t="s">
        <v>591</v>
      </c>
      <c r="F7" s="973" t="s">
        <v>20</v>
      </c>
      <c r="G7" s="973" t="s">
        <v>2297</v>
      </c>
    </row>
    <row r="8" spans="1:11" s="563" customFormat="1">
      <c r="A8" s="950">
        <v>1</v>
      </c>
      <c r="B8" s="951" t="s">
        <v>942</v>
      </c>
      <c r="C8" s="952">
        <v>1026034</v>
      </c>
      <c r="D8" s="953">
        <v>0.8</v>
      </c>
      <c r="E8" s="954">
        <f>+F8/1000</f>
        <v>800000</v>
      </c>
      <c r="F8" s="954">
        <v>800000000</v>
      </c>
      <c r="G8" s="954">
        <f>+$G$13*D8</f>
        <v>785881677.60000002</v>
      </c>
    </row>
    <row r="9" spans="1:11" s="563" customFormat="1">
      <c r="A9" s="950">
        <v>2</v>
      </c>
      <c r="B9" s="951" t="s">
        <v>949</v>
      </c>
      <c r="C9" s="952">
        <v>1026030</v>
      </c>
      <c r="D9" s="953">
        <v>0.2</v>
      </c>
      <c r="E9" s="954">
        <f>+F9/1000</f>
        <v>200000</v>
      </c>
      <c r="F9" s="954">
        <v>200000000</v>
      </c>
      <c r="G9" s="954">
        <f>+$G$13*D9</f>
        <v>196470419.40000001</v>
      </c>
    </row>
    <row r="10" spans="1:11">
      <c r="A10" s="955"/>
      <c r="B10" s="956"/>
      <c r="C10" s="872"/>
      <c r="D10" s="957"/>
      <c r="E10" s="958"/>
      <c r="F10" s="723"/>
      <c r="G10" s="723"/>
    </row>
    <row r="11" spans="1:11">
      <c r="C11" s="959" t="s">
        <v>549</v>
      </c>
      <c r="D11" s="960">
        <f>SUM(D8:D10)</f>
        <v>1</v>
      </c>
      <c r="E11" s="961">
        <f>SUM(E8:E10)</f>
        <v>1000000</v>
      </c>
      <c r="F11" s="1001">
        <f>SUM(F8:F10)</f>
        <v>1000000000</v>
      </c>
    </row>
    <row r="12" spans="1:11">
      <c r="C12" s="962"/>
      <c r="D12" s="963"/>
      <c r="F12" s="964"/>
      <c r="G12" s="866"/>
      <c r="H12" s="866"/>
      <c r="I12" s="866"/>
      <c r="J12" s="866"/>
      <c r="K12" s="866"/>
    </row>
    <row r="13" spans="1:11">
      <c r="E13" s="1125" t="s">
        <v>2298</v>
      </c>
      <c r="F13" s="949"/>
      <c r="G13" s="1001">
        <v>982352097</v>
      </c>
      <c r="H13" s="866"/>
      <c r="I13" s="866"/>
      <c r="J13" s="866"/>
      <c r="K13" s="866"/>
    </row>
    <row r="14" spans="1:11">
      <c r="D14" s="515"/>
      <c r="E14" s="515"/>
      <c r="F14" s="971"/>
      <c r="G14" s="866"/>
      <c r="H14" s="866"/>
      <c r="I14" s="866"/>
      <c r="J14" s="866"/>
      <c r="K14" s="866"/>
    </row>
    <row r="15" spans="1:11">
      <c r="D15" s="515"/>
      <c r="E15" s="515"/>
      <c r="F15" s="971"/>
      <c r="G15" s="866"/>
      <c r="H15" s="866"/>
      <c r="I15" s="866"/>
      <c r="J15" s="866"/>
      <c r="K15" s="866"/>
    </row>
    <row r="16" spans="1:11">
      <c r="D16" s="515"/>
      <c r="E16" s="515"/>
      <c r="F16" s="971"/>
      <c r="G16" s="866"/>
      <c r="H16" s="866"/>
      <c r="I16" s="866"/>
      <c r="J16" s="866"/>
      <c r="K16" s="866"/>
    </row>
    <row r="17" spans="1:38">
      <c r="D17" s="515"/>
      <c r="E17" s="515"/>
      <c r="F17" s="971"/>
      <c r="G17" s="866"/>
      <c r="H17" s="866"/>
      <c r="I17" s="866"/>
      <c r="J17" s="866"/>
      <c r="K17" s="866"/>
    </row>
    <row r="18" spans="1:38">
      <c r="D18" s="963"/>
      <c r="E18" s="905"/>
      <c r="F18" s="965"/>
      <c r="G18" s="866"/>
      <c r="H18" s="866"/>
      <c r="I18" s="866"/>
      <c r="J18" s="866"/>
      <c r="K18" s="866"/>
    </row>
    <row r="19" spans="1:38">
      <c r="D19" s="963"/>
      <c r="E19" s="905"/>
      <c r="F19" s="965"/>
      <c r="G19" s="866"/>
      <c r="H19" s="866"/>
      <c r="I19" s="866"/>
      <c r="J19" s="866"/>
      <c r="K19" s="866"/>
    </row>
    <row r="20" spans="1:38">
      <c r="D20" s="963"/>
      <c r="E20" s="905"/>
      <c r="F20" s="965"/>
      <c r="G20" s="866"/>
      <c r="H20" s="866"/>
      <c r="I20" s="866"/>
      <c r="J20" s="866"/>
      <c r="K20" s="866"/>
    </row>
    <row r="21" spans="1:38" s="967" customFormat="1">
      <c r="A21" s="966"/>
      <c r="C21" s="503"/>
      <c r="E21" s="1382"/>
      <c r="F21" s="1382"/>
      <c r="G21" s="968"/>
      <c r="H21" s="966"/>
      <c r="I21" s="966"/>
      <c r="J21" s="966"/>
      <c r="K21" s="966"/>
      <c r="L21" s="966"/>
      <c r="M21" s="966"/>
      <c r="N21" s="966"/>
      <c r="O21" s="966"/>
      <c r="P21" s="966"/>
      <c r="Q21" s="966"/>
      <c r="R21" s="966"/>
      <c r="S21" s="966"/>
      <c r="T21" s="966"/>
      <c r="U21" s="966"/>
      <c r="V21" s="966"/>
      <c r="W21" s="966"/>
      <c r="X21" s="966"/>
      <c r="Y21" s="966"/>
      <c r="Z21" s="966"/>
      <c r="AA21" s="966"/>
      <c r="AB21" s="966"/>
      <c r="AC21" s="966"/>
      <c r="AD21" s="966"/>
      <c r="AE21" s="966"/>
      <c r="AF21" s="966"/>
      <c r="AG21" s="966"/>
      <c r="AH21" s="966"/>
      <c r="AI21" s="966"/>
      <c r="AJ21" s="966"/>
      <c r="AK21" s="966"/>
      <c r="AL21" s="966"/>
    </row>
    <row r="22" spans="1:38" s="967" customFormat="1">
      <c r="A22" s="549"/>
      <c r="B22" s="511" t="s">
        <v>2036</v>
      </c>
      <c r="C22" s="1009"/>
      <c r="D22" s="510" t="s">
        <v>2037</v>
      </c>
      <c r="E22" s="511"/>
      <c r="F22" s="533" t="s">
        <v>2038</v>
      </c>
      <c r="G22" s="968"/>
      <c r="H22" s="966"/>
      <c r="I22" s="966"/>
      <c r="J22" s="966"/>
      <c r="K22" s="966"/>
      <c r="L22" s="966"/>
      <c r="M22" s="966"/>
      <c r="N22" s="966"/>
      <c r="O22" s="966"/>
      <c r="P22" s="966"/>
      <c r="Q22" s="966"/>
      <c r="R22" s="966"/>
      <c r="S22" s="966"/>
      <c r="T22" s="966"/>
      <c r="U22" s="966"/>
      <c r="V22" s="966"/>
      <c r="W22" s="966"/>
      <c r="X22" s="966"/>
      <c r="Y22" s="966"/>
      <c r="Z22" s="966"/>
      <c r="AA22" s="966"/>
      <c r="AB22" s="966"/>
      <c r="AC22" s="966"/>
      <c r="AD22" s="966"/>
      <c r="AE22" s="966"/>
      <c r="AF22" s="966"/>
      <c r="AG22" s="966"/>
      <c r="AH22" s="966"/>
      <c r="AI22" s="966"/>
      <c r="AJ22" s="966"/>
      <c r="AK22" s="966"/>
      <c r="AL22" s="966"/>
    </row>
    <row r="23" spans="1:38" s="850" customFormat="1">
      <c r="A23" s="590"/>
      <c r="B23" s="517" t="s">
        <v>13</v>
      </c>
      <c r="C23" s="484"/>
      <c r="D23" s="976" t="s">
        <v>15</v>
      </c>
      <c r="E23" s="483"/>
      <c r="F23" s="525" t="s">
        <v>14</v>
      </c>
      <c r="G23" s="969"/>
      <c r="H23" s="520"/>
      <c r="I23" s="520"/>
      <c r="J23" s="520"/>
      <c r="K23" s="520"/>
      <c r="L23" s="520"/>
      <c r="M23" s="520"/>
      <c r="N23" s="520"/>
      <c r="O23" s="520"/>
      <c r="P23" s="520"/>
      <c r="Q23" s="520"/>
      <c r="R23" s="520"/>
      <c r="S23" s="520"/>
      <c r="T23" s="520"/>
      <c r="U23" s="520"/>
      <c r="V23" s="520"/>
      <c r="W23" s="520"/>
      <c r="X23" s="520"/>
      <c r="Y23" s="520"/>
      <c r="Z23" s="520"/>
      <c r="AA23" s="520"/>
      <c r="AB23" s="520"/>
      <c r="AC23" s="520"/>
      <c r="AD23" s="520"/>
      <c r="AE23" s="520"/>
      <c r="AF23" s="520"/>
      <c r="AG23" s="520"/>
      <c r="AH23" s="520"/>
      <c r="AI23" s="520"/>
      <c r="AJ23" s="520"/>
      <c r="AK23" s="520"/>
      <c r="AL23" s="520"/>
    </row>
    <row r="24" spans="1:38" s="850" customFormat="1">
      <c r="A24" s="590"/>
      <c r="B24" s="640" t="s">
        <v>943</v>
      </c>
      <c r="C24" s="977"/>
      <c r="D24" s="978" t="s">
        <v>948</v>
      </c>
      <c r="E24" s="640"/>
      <c r="F24" s="535" t="s">
        <v>946</v>
      </c>
      <c r="G24" s="969"/>
      <c r="H24" s="520"/>
      <c r="I24" s="520"/>
      <c r="J24" s="520"/>
      <c r="K24" s="520"/>
      <c r="L24" s="520"/>
      <c r="M24" s="520"/>
      <c r="N24" s="520"/>
      <c r="O24" s="520"/>
      <c r="P24" s="520"/>
      <c r="Q24" s="520"/>
      <c r="R24" s="520"/>
      <c r="S24" s="520"/>
      <c r="T24" s="520"/>
      <c r="U24" s="520"/>
      <c r="V24" s="520"/>
      <c r="W24" s="520"/>
      <c r="X24" s="520"/>
      <c r="Y24" s="520"/>
      <c r="Z24" s="520"/>
      <c r="AA24" s="520"/>
      <c r="AB24" s="520"/>
      <c r="AC24" s="520"/>
      <c r="AD24" s="520"/>
      <c r="AE24" s="520"/>
      <c r="AF24" s="520"/>
      <c r="AG24" s="520"/>
      <c r="AH24" s="520"/>
      <c r="AI24" s="520"/>
      <c r="AJ24" s="520"/>
      <c r="AK24" s="520"/>
      <c r="AL24" s="520"/>
    </row>
    <row r="25" spans="1:38" s="850" customFormat="1">
      <c r="A25" s="869"/>
      <c r="B25" s="483"/>
      <c r="C25" s="483"/>
      <c r="D25" s="484" t="s">
        <v>947</v>
      </c>
      <c r="E25" s="518"/>
      <c r="F25" s="641" t="s">
        <v>945</v>
      </c>
      <c r="G25" s="969"/>
      <c r="H25" s="520"/>
      <c r="I25" s="520"/>
      <c r="J25" s="520"/>
      <c r="K25" s="520"/>
      <c r="L25" s="520"/>
      <c r="M25" s="520"/>
      <c r="N25" s="520"/>
      <c r="O25" s="520"/>
      <c r="P25" s="520"/>
      <c r="Q25" s="520"/>
      <c r="R25" s="520"/>
      <c r="S25" s="520"/>
      <c r="T25" s="520"/>
      <c r="U25" s="520"/>
      <c r="V25" s="520"/>
      <c r="W25" s="520"/>
      <c r="X25" s="520"/>
      <c r="Y25" s="520"/>
      <c r="Z25" s="520"/>
      <c r="AA25" s="520"/>
      <c r="AB25" s="520"/>
      <c r="AC25" s="520"/>
      <c r="AD25" s="520"/>
      <c r="AE25" s="520"/>
      <c r="AF25" s="520"/>
      <c r="AG25" s="520"/>
      <c r="AH25" s="520"/>
      <c r="AI25" s="520"/>
      <c r="AJ25" s="520"/>
      <c r="AK25" s="520"/>
      <c r="AL25" s="520"/>
    </row>
    <row r="26" spans="1:38">
      <c r="D26" s="963"/>
      <c r="F26" s="970"/>
    </row>
    <row r="27" spans="1:38">
      <c r="D27" s="963"/>
      <c r="F27" s="970"/>
    </row>
    <row r="28" spans="1:38">
      <c r="D28" s="963"/>
      <c r="F28" s="970"/>
    </row>
    <row r="29" spans="1:38">
      <c r="D29" s="963"/>
      <c r="F29" s="970"/>
    </row>
    <row r="30" spans="1:38">
      <c r="D30" s="963"/>
      <c r="F30" s="970"/>
    </row>
    <row r="31" spans="1:38">
      <c r="D31" s="963"/>
      <c r="F31" s="970"/>
    </row>
    <row r="32" spans="1:38">
      <c r="D32" s="963"/>
      <c r="F32" s="970"/>
    </row>
    <row r="33" spans="4:6">
      <c r="D33" s="963"/>
      <c r="F33" s="970"/>
    </row>
    <row r="34" spans="4:6">
      <c r="D34" s="963"/>
      <c r="F34" s="970"/>
    </row>
    <row r="35" spans="4:6">
      <c r="D35" s="963"/>
      <c r="F35" s="970"/>
    </row>
    <row r="36" spans="4:6">
      <c r="D36" s="963"/>
      <c r="F36" s="970"/>
    </row>
    <row r="37" spans="4:6">
      <c r="D37" s="963"/>
      <c r="F37" s="970"/>
    </row>
    <row r="38" spans="4:6">
      <c r="D38" s="963"/>
      <c r="F38" s="970"/>
    </row>
    <row r="39" spans="4:6">
      <c r="D39" s="963"/>
      <c r="F39" s="970"/>
    </row>
    <row r="40" spans="4:6">
      <c r="D40" s="963"/>
      <c r="F40" s="970"/>
    </row>
    <row r="41" spans="4:6">
      <c r="D41" s="963"/>
      <c r="F41" s="970"/>
    </row>
    <row r="42" spans="4:6">
      <c r="D42" s="963"/>
      <c r="F42" s="970"/>
    </row>
    <row r="43" spans="4:6">
      <c r="D43" s="963"/>
      <c r="F43" s="970"/>
    </row>
    <row r="44" spans="4:6">
      <c r="D44" s="963"/>
      <c r="F44" s="970"/>
    </row>
    <row r="45" spans="4:6">
      <c r="D45" s="963"/>
      <c r="F45" s="970"/>
    </row>
    <row r="46" spans="4:6">
      <c r="D46" s="963"/>
      <c r="F46" s="970"/>
    </row>
    <row r="47" spans="4:6">
      <c r="D47" s="963"/>
      <c r="F47" s="970"/>
    </row>
    <row r="48" spans="4:6">
      <c r="D48" s="963"/>
      <c r="F48" s="970"/>
    </row>
    <row r="49" spans="4:6">
      <c r="D49" s="963"/>
      <c r="F49" s="970"/>
    </row>
    <row r="50" spans="4:6">
      <c r="D50" s="963"/>
      <c r="F50" s="970"/>
    </row>
    <row r="51" spans="4:6">
      <c r="D51" s="963"/>
      <c r="F51" s="970"/>
    </row>
    <row r="52" spans="4:6">
      <c r="D52" s="963"/>
      <c r="F52" s="970"/>
    </row>
    <row r="53" spans="4:6">
      <c r="D53" s="963"/>
      <c r="F53" s="970"/>
    </row>
    <row r="54" spans="4:6">
      <c r="D54" s="963"/>
      <c r="F54" s="970"/>
    </row>
    <row r="55" spans="4:6">
      <c r="D55" s="963"/>
      <c r="F55" s="970"/>
    </row>
    <row r="56" spans="4:6">
      <c r="D56" s="963"/>
      <c r="F56" s="970"/>
    </row>
    <row r="57" spans="4:6">
      <c r="D57" s="963"/>
      <c r="F57" s="970"/>
    </row>
    <row r="58" spans="4:6">
      <c r="D58" s="963"/>
      <c r="F58" s="970"/>
    </row>
    <row r="59" spans="4:6">
      <c r="D59" s="963"/>
      <c r="F59" s="970"/>
    </row>
    <row r="60" spans="4:6">
      <c r="D60" s="963"/>
      <c r="F60" s="970"/>
    </row>
    <row r="61" spans="4:6">
      <c r="D61" s="963"/>
      <c r="F61" s="970"/>
    </row>
    <row r="62" spans="4:6">
      <c r="D62" s="963"/>
      <c r="F62" s="970"/>
    </row>
    <row r="63" spans="4:6">
      <c r="D63" s="963"/>
      <c r="F63" s="970"/>
    </row>
    <row r="64" spans="4:6">
      <c r="D64" s="963"/>
      <c r="F64" s="970"/>
    </row>
    <row r="65" spans="4:6">
      <c r="D65" s="963"/>
      <c r="F65" s="970"/>
    </row>
    <row r="66" spans="4:6">
      <c r="D66" s="963"/>
      <c r="F66" s="970"/>
    </row>
    <row r="67" spans="4:6">
      <c r="D67" s="963"/>
      <c r="F67" s="970"/>
    </row>
    <row r="68" spans="4:6">
      <c r="D68" s="963"/>
      <c r="F68" s="970"/>
    </row>
    <row r="69" spans="4:6">
      <c r="D69" s="963"/>
      <c r="F69" s="970"/>
    </row>
    <row r="70" spans="4:6">
      <c r="D70" s="963"/>
      <c r="F70" s="970"/>
    </row>
    <row r="71" spans="4:6">
      <c r="D71" s="963"/>
      <c r="F71" s="970"/>
    </row>
    <row r="72" spans="4:6">
      <c r="D72" s="963"/>
      <c r="F72" s="970"/>
    </row>
    <row r="73" spans="4:6">
      <c r="D73" s="963"/>
      <c r="F73" s="970"/>
    </row>
    <row r="74" spans="4:6">
      <c r="D74" s="963"/>
      <c r="F74" s="970"/>
    </row>
    <row r="75" spans="4:6">
      <c r="D75" s="963"/>
      <c r="F75" s="970"/>
    </row>
    <row r="76" spans="4:6">
      <c r="D76" s="963"/>
      <c r="F76" s="970"/>
    </row>
  </sheetData>
  <mergeCells count="4">
    <mergeCell ref="E21:F21"/>
    <mergeCell ref="A5:G5"/>
    <mergeCell ref="A2:G2"/>
    <mergeCell ref="A3:G3"/>
  </mergeCells>
  <phoneticPr fontId="0" type="noConversion"/>
  <printOptions horizontalCentered="1"/>
  <pageMargins left="0" right="0" top="0.59055118110236227" bottom="0.74803149606299213" header="0.31496062992125984" footer="0.31496062992125984"/>
  <pageSetup paperSize="9" scale="75" orientation="landscape" r:id="rId1"/>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28">
    <tabColor rgb="FF92D050"/>
  </sheetPr>
  <dimension ref="A1:IK22"/>
  <sheetViews>
    <sheetView workbookViewId="0">
      <selection activeCell="A8" sqref="A8:L9"/>
    </sheetView>
  </sheetViews>
  <sheetFormatPr baseColWidth="10" defaultColWidth="9.140625" defaultRowHeight="12.75"/>
  <cols>
    <col min="1" max="1" width="4.28515625" style="34" customWidth="1"/>
    <col min="2" max="2" width="11.85546875" style="34" customWidth="1"/>
    <col min="3" max="3" width="32.85546875" style="34" customWidth="1"/>
    <col min="4" max="4" width="20.85546875" style="34" customWidth="1"/>
    <col min="5" max="5" width="21.140625" style="34" customWidth="1"/>
    <col min="6" max="6" width="12.140625" style="34" customWidth="1"/>
    <col min="7" max="7" width="12.7109375" style="34" customWidth="1"/>
    <col min="8" max="8" width="19.85546875" style="53" bestFit="1" customWidth="1"/>
    <col min="9" max="9" width="14.42578125" style="53" bestFit="1" customWidth="1"/>
    <col min="10" max="11" width="17.42578125" style="34" bestFit="1" customWidth="1"/>
    <col min="12" max="12" width="11.42578125" style="34" bestFit="1" customWidth="1"/>
    <col min="13" max="245" width="9.140625" style="34" customWidth="1"/>
  </cols>
  <sheetData>
    <row r="1" spans="1:245" ht="12.75" customHeight="1">
      <c r="A1" s="1274" t="str">
        <f>+'DISPONIBLE Bo'!A1</f>
        <v>LA NOTA COLOMBIA SAS</v>
      </c>
      <c r="B1" s="1274"/>
      <c r="C1" s="1274"/>
      <c r="D1" s="1274"/>
      <c r="E1" s="1274"/>
      <c r="F1" s="1274"/>
      <c r="G1" s="1274"/>
      <c r="H1" s="1274"/>
      <c r="I1" s="1274"/>
      <c r="J1" s="1274"/>
      <c r="K1" s="1274"/>
      <c r="L1" s="1274"/>
    </row>
    <row r="2" spans="1:245" ht="12.75" customHeight="1">
      <c r="A2" s="1275" t="str">
        <f>+'DISPONIBLE Bo'!A2</f>
        <v>NIT 901233167-1</v>
      </c>
      <c r="B2" s="1275"/>
      <c r="C2" s="1275"/>
      <c r="D2" s="1275"/>
      <c r="E2" s="1275"/>
      <c r="F2" s="1275"/>
      <c r="G2" s="1275"/>
      <c r="H2" s="1275"/>
      <c r="I2" s="1275"/>
      <c r="J2" s="1275"/>
      <c r="K2" s="1275"/>
      <c r="L2" s="1275"/>
    </row>
    <row r="3" spans="1:245">
      <c r="H3" s="55"/>
      <c r="I3" s="55"/>
    </row>
    <row r="4" spans="1:245" ht="14.25" customHeight="1" thickBot="1">
      <c r="A4" s="54"/>
      <c r="H4" s="55"/>
      <c r="I4" s="55"/>
    </row>
    <row r="5" spans="1:245" ht="18.75" thickBot="1">
      <c r="A5" s="1476" t="s">
        <v>51</v>
      </c>
      <c r="B5" s="1477"/>
      <c r="C5" s="1477"/>
      <c r="D5" s="1477"/>
      <c r="E5" s="1477"/>
      <c r="F5" s="1477"/>
      <c r="G5" s="1477"/>
      <c r="H5" s="1477"/>
      <c r="I5" s="1477"/>
      <c r="J5" s="1477"/>
      <c r="K5" s="1477"/>
      <c r="L5" s="1478"/>
    </row>
    <row r="6" spans="1:245" ht="13.5" thickBot="1">
      <c r="A6" s="54"/>
      <c r="H6" s="55"/>
      <c r="I6" s="55"/>
    </row>
    <row r="7" spans="1:245" ht="22.5">
      <c r="A7" s="134" t="s">
        <v>17</v>
      </c>
      <c r="B7" s="135" t="s">
        <v>30</v>
      </c>
      <c r="C7" s="135" t="s">
        <v>52</v>
      </c>
      <c r="D7" s="135" t="s">
        <v>19</v>
      </c>
      <c r="E7" s="135" t="s">
        <v>53</v>
      </c>
      <c r="F7" s="135" t="s">
        <v>54</v>
      </c>
      <c r="G7" s="135" t="s">
        <v>55</v>
      </c>
      <c r="H7" s="136" t="s">
        <v>56</v>
      </c>
      <c r="I7" s="136" t="s">
        <v>57</v>
      </c>
      <c r="J7" s="137" t="s">
        <v>358</v>
      </c>
      <c r="K7" s="137" t="s">
        <v>359</v>
      </c>
      <c r="L7" s="137" t="s">
        <v>360</v>
      </c>
      <c r="M7" s="56"/>
      <c r="N7" s="56"/>
      <c r="O7" s="56"/>
      <c r="P7" s="56"/>
      <c r="Q7" s="56"/>
      <c r="R7" s="56"/>
      <c r="S7" s="56"/>
      <c r="T7" s="56"/>
      <c r="U7" s="56"/>
      <c r="V7" s="56"/>
      <c r="W7" s="56"/>
      <c r="X7" s="56"/>
      <c r="Y7" s="56"/>
      <c r="Z7" s="56"/>
      <c r="AA7" s="56"/>
      <c r="AB7" s="56"/>
      <c r="AC7" s="56"/>
      <c r="AD7" s="56"/>
      <c r="AE7" s="56"/>
      <c r="AF7" s="56"/>
      <c r="AG7" s="56"/>
      <c r="AH7" s="56"/>
      <c r="AI7" s="56"/>
      <c r="AJ7" s="56"/>
      <c r="AK7" s="56"/>
      <c r="AL7" s="56"/>
      <c r="AM7" s="56"/>
      <c r="AN7" s="56"/>
      <c r="AO7" s="56"/>
      <c r="AP7" s="56"/>
      <c r="AQ7" s="56"/>
      <c r="AR7" s="56"/>
      <c r="AS7" s="56"/>
      <c r="AT7" s="56"/>
      <c r="AU7" s="56"/>
      <c r="AV7" s="56"/>
      <c r="AW7" s="56"/>
      <c r="AX7" s="56"/>
      <c r="AY7" s="56"/>
      <c r="AZ7" s="56"/>
      <c r="BA7" s="56"/>
      <c r="BB7" s="56"/>
      <c r="BC7" s="56"/>
      <c r="BD7" s="56"/>
      <c r="BE7" s="56"/>
      <c r="BF7" s="56"/>
      <c r="BG7" s="56"/>
      <c r="BH7" s="56"/>
      <c r="BI7" s="56"/>
      <c r="BJ7" s="56"/>
      <c r="BK7" s="56"/>
      <c r="BL7" s="56"/>
      <c r="BM7" s="56"/>
      <c r="BN7" s="56"/>
      <c r="BO7" s="56"/>
      <c r="BP7" s="56"/>
      <c r="BQ7" s="56"/>
      <c r="BR7" s="56"/>
      <c r="BS7" s="56"/>
      <c r="BT7" s="56"/>
      <c r="BU7" s="56"/>
      <c r="BV7" s="56"/>
      <c r="BW7" s="56"/>
      <c r="BX7" s="56"/>
      <c r="BY7" s="56"/>
      <c r="BZ7" s="56"/>
      <c r="CA7" s="56"/>
      <c r="CB7" s="56"/>
      <c r="CC7" s="56"/>
      <c r="CD7" s="56"/>
      <c r="CE7" s="56"/>
      <c r="CF7" s="56"/>
      <c r="CG7" s="56"/>
      <c r="CH7" s="56"/>
      <c r="CI7" s="56"/>
      <c r="CJ7" s="56"/>
      <c r="CK7" s="56"/>
      <c r="CL7" s="56"/>
      <c r="CM7" s="56"/>
      <c r="CN7" s="56"/>
      <c r="CO7" s="56"/>
      <c r="CP7" s="56"/>
      <c r="CQ7" s="56"/>
      <c r="CR7" s="56"/>
      <c r="CS7" s="56"/>
      <c r="CT7" s="56"/>
      <c r="CU7" s="56"/>
      <c r="CV7" s="56"/>
      <c r="CW7" s="56"/>
      <c r="CX7" s="56"/>
      <c r="CY7" s="56"/>
      <c r="CZ7" s="56"/>
      <c r="DA7" s="56"/>
      <c r="DB7" s="56"/>
      <c r="DC7" s="56"/>
      <c r="DD7" s="56"/>
      <c r="DE7" s="56"/>
      <c r="DF7" s="56"/>
      <c r="DG7" s="56"/>
      <c r="DH7" s="56"/>
      <c r="DI7" s="56"/>
      <c r="DJ7" s="56"/>
      <c r="DK7" s="56"/>
      <c r="DL7" s="56"/>
      <c r="DM7" s="56"/>
      <c r="DN7" s="56"/>
      <c r="DO7" s="56"/>
      <c r="DP7" s="56"/>
      <c r="DQ7" s="56"/>
      <c r="DR7" s="56"/>
      <c r="DS7" s="56"/>
      <c r="DT7" s="56"/>
      <c r="DU7" s="56"/>
      <c r="DV7" s="56"/>
      <c r="DW7" s="56"/>
      <c r="DX7" s="56"/>
      <c r="DY7" s="56"/>
      <c r="DZ7" s="56"/>
      <c r="EA7" s="56"/>
      <c r="EB7" s="56"/>
      <c r="EC7" s="56"/>
      <c r="ED7" s="56"/>
      <c r="EE7" s="56"/>
      <c r="EF7" s="56"/>
      <c r="EG7" s="56"/>
      <c r="EH7" s="56"/>
      <c r="EI7" s="56"/>
      <c r="EJ7" s="56"/>
      <c r="EK7" s="56"/>
      <c r="EL7" s="56"/>
      <c r="EM7" s="56"/>
      <c r="EN7" s="56"/>
      <c r="EO7" s="56"/>
      <c r="EP7" s="56"/>
      <c r="EQ7" s="56"/>
      <c r="ER7" s="56"/>
      <c r="ES7" s="56"/>
      <c r="ET7" s="56"/>
      <c r="EU7" s="56"/>
      <c r="EV7" s="56"/>
      <c r="EW7" s="56"/>
      <c r="EX7" s="56"/>
      <c r="EY7" s="56"/>
      <c r="EZ7" s="56"/>
      <c r="FA7" s="56"/>
      <c r="FB7" s="56"/>
      <c r="FC7" s="56"/>
      <c r="FD7" s="56"/>
      <c r="FE7" s="56"/>
      <c r="FF7" s="56"/>
      <c r="FG7" s="56"/>
      <c r="FH7" s="56"/>
      <c r="FI7" s="56"/>
      <c r="FJ7" s="56"/>
      <c r="FK7" s="56"/>
      <c r="FL7" s="56"/>
      <c r="FM7" s="56"/>
      <c r="FN7" s="56"/>
      <c r="FO7" s="56"/>
      <c r="FP7" s="56"/>
      <c r="FQ7" s="56"/>
      <c r="FR7" s="56"/>
      <c r="FS7" s="56"/>
      <c r="FT7" s="56"/>
      <c r="FU7" s="56"/>
      <c r="FV7" s="56"/>
      <c r="FW7" s="56"/>
      <c r="FX7" s="56"/>
      <c r="FY7" s="56"/>
      <c r="FZ7" s="56"/>
      <c r="GA7" s="56"/>
      <c r="GB7" s="56"/>
      <c r="GC7" s="56"/>
      <c r="GD7" s="56"/>
      <c r="GE7" s="56"/>
      <c r="GF7" s="56"/>
      <c r="GG7" s="56"/>
      <c r="GH7" s="56"/>
      <c r="GI7" s="56"/>
      <c r="GJ7" s="56"/>
      <c r="GK7" s="56"/>
      <c r="GL7" s="56"/>
      <c r="GM7" s="56"/>
      <c r="GN7" s="56"/>
      <c r="GO7" s="56"/>
      <c r="GP7" s="56"/>
      <c r="GQ7" s="56"/>
      <c r="GR7" s="56"/>
      <c r="GS7" s="56"/>
      <c r="GT7" s="56"/>
      <c r="GU7" s="56"/>
      <c r="GV7" s="56"/>
      <c r="GW7" s="56"/>
      <c r="GX7" s="56"/>
      <c r="GY7" s="56"/>
      <c r="GZ7" s="56"/>
      <c r="HA7" s="56"/>
      <c r="HB7" s="56"/>
      <c r="HC7" s="56"/>
      <c r="HD7" s="56"/>
      <c r="HE7" s="56"/>
      <c r="HF7" s="56"/>
      <c r="HG7" s="56"/>
      <c r="HH7" s="56"/>
      <c r="HI7" s="56"/>
      <c r="HJ7" s="56"/>
      <c r="HK7" s="56"/>
      <c r="HL7" s="56"/>
      <c r="HM7" s="56"/>
      <c r="HN7" s="56"/>
      <c r="HO7" s="56"/>
      <c r="HP7" s="56"/>
      <c r="HQ7" s="56"/>
      <c r="HR7" s="56"/>
      <c r="HS7" s="56"/>
      <c r="HT7" s="56"/>
      <c r="HU7" s="56"/>
      <c r="HV7" s="56"/>
      <c r="HW7" s="56"/>
      <c r="HX7" s="56"/>
      <c r="HY7" s="56"/>
      <c r="HZ7" s="56"/>
      <c r="IA7" s="56"/>
      <c r="IB7" s="56"/>
      <c r="IC7" s="56"/>
      <c r="ID7" s="56"/>
      <c r="IE7" s="56"/>
      <c r="IF7" s="56"/>
      <c r="IG7" s="56"/>
      <c r="IH7"/>
      <c r="II7"/>
      <c r="IJ7"/>
      <c r="IK7"/>
    </row>
    <row r="8" spans="1:245">
      <c r="A8" s="296"/>
      <c r="B8" s="297"/>
      <c r="C8" s="298"/>
      <c r="D8" s="298"/>
      <c r="E8" s="298"/>
      <c r="F8" s="299"/>
      <c r="G8" s="300"/>
      <c r="H8" s="301"/>
      <c r="I8" s="301"/>
      <c r="J8" s="300"/>
      <c r="K8" s="300"/>
      <c r="L8" s="300"/>
      <c r="M8" s="103"/>
      <c r="N8" s="103"/>
      <c r="O8" s="103"/>
      <c r="P8" s="103"/>
      <c r="Q8" s="103"/>
      <c r="R8" s="103"/>
      <c r="S8" s="103"/>
      <c r="T8" s="103"/>
      <c r="U8" s="103"/>
      <c r="V8" s="103"/>
      <c r="W8" s="103"/>
      <c r="X8" s="103"/>
      <c r="Y8" s="103"/>
      <c r="Z8" s="103"/>
      <c r="AA8" s="103"/>
      <c r="AB8" s="103"/>
      <c r="AC8" s="103"/>
      <c r="AD8" s="103"/>
      <c r="AE8" s="103"/>
      <c r="AF8" s="103"/>
      <c r="AG8" s="103"/>
      <c r="AH8" s="103"/>
      <c r="AI8" s="103"/>
      <c r="AJ8" s="103"/>
      <c r="AK8" s="103"/>
      <c r="AL8" s="103"/>
      <c r="AM8" s="103"/>
      <c r="AN8" s="103"/>
      <c r="AO8" s="103"/>
      <c r="AP8" s="103"/>
      <c r="AQ8" s="103"/>
      <c r="AR8" s="103"/>
      <c r="AS8" s="103"/>
      <c r="AT8" s="103"/>
      <c r="AU8" s="103"/>
      <c r="AV8" s="103"/>
      <c r="AW8" s="103"/>
      <c r="AX8" s="103"/>
      <c r="AY8" s="103"/>
      <c r="AZ8" s="103"/>
      <c r="BA8" s="103"/>
      <c r="BB8" s="103"/>
      <c r="BC8" s="103"/>
      <c r="BD8" s="103"/>
      <c r="BE8" s="103"/>
      <c r="BF8" s="103"/>
      <c r="BG8" s="103"/>
      <c r="BH8" s="103"/>
      <c r="BI8" s="103"/>
      <c r="BJ8" s="103"/>
      <c r="BK8" s="103"/>
      <c r="BL8" s="103"/>
      <c r="BM8" s="103"/>
      <c r="BN8" s="103"/>
      <c r="BO8" s="103"/>
      <c r="BP8" s="103"/>
      <c r="BQ8" s="103"/>
      <c r="BR8" s="103"/>
      <c r="BS8" s="103"/>
      <c r="BT8" s="103"/>
      <c r="BU8" s="103"/>
      <c r="BV8" s="103"/>
      <c r="BW8" s="103"/>
      <c r="BX8" s="103"/>
      <c r="BY8" s="103"/>
      <c r="BZ8" s="103"/>
      <c r="CA8" s="103"/>
      <c r="CB8" s="103"/>
      <c r="CC8" s="103"/>
      <c r="CD8" s="103"/>
      <c r="CE8" s="103"/>
      <c r="CF8" s="103"/>
      <c r="CG8" s="103"/>
      <c r="CH8" s="103"/>
      <c r="CI8" s="103"/>
      <c r="CJ8" s="103"/>
      <c r="CK8" s="103"/>
      <c r="CL8" s="103"/>
      <c r="CM8" s="103"/>
      <c r="CN8" s="103"/>
      <c r="CO8" s="103"/>
      <c r="CP8" s="103"/>
      <c r="CQ8" s="103"/>
      <c r="CR8" s="103"/>
      <c r="CS8" s="103"/>
      <c r="CT8" s="103"/>
      <c r="CU8" s="103"/>
      <c r="CV8" s="103"/>
      <c r="CW8" s="103"/>
      <c r="CX8" s="103"/>
      <c r="CY8" s="103"/>
      <c r="CZ8" s="103"/>
      <c r="DA8" s="103"/>
      <c r="DB8" s="103"/>
      <c r="DC8" s="103"/>
      <c r="DD8" s="103"/>
      <c r="DE8" s="103"/>
      <c r="DF8" s="103"/>
      <c r="DG8" s="103"/>
      <c r="DH8" s="103"/>
      <c r="DI8" s="103"/>
      <c r="DJ8" s="103"/>
      <c r="DK8" s="103"/>
      <c r="DL8" s="103"/>
      <c r="DM8" s="103"/>
      <c r="DN8" s="103"/>
      <c r="DO8" s="103"/>
      <c r="DP8" s="103"/>
      <c r="DQ8" s="103"/>
      <c r="DR8" s="103"/>
      <c r="DS8" s="103"/>
      <c r="DT8" s="103"/>
      <c r="DU8" s="103"/>
      <c r="DV8" s="103"/>
      <c r="DW8" s="103"/>
      <c r="DX8" s="103"/>
      <c r="DY8" s="103"/>
      <c r="DZ8" s="103"/>
      <c r="EA8" s="103"/>
      <c r="EB8" s="103"/>
      <c r="EC8" s="103"/>
      <c r="ED8" s="103"/>
      <c r="EE8" s="103"/>
      <c r="EF8" s="103"/>
      <c r="EG8" s="103"/>
      <c r="EH8" s="103"/>
      <c r="EI8" s="103"/>
      <c r="EJ8" s="103"/>
      <c r="EK8" s="103"/>
      <c r="EL8" s="103"/>
      <c r="EM8" s="103"/>
      <c r="EN8" s="103"/>
      <c r="EO8" s="103"/>
      <c r="EP8" s="103"/>
      <c r="EQ8" s="103"/>
      <c r="ER8" s="103"/>
      <c r="ES8" s="103"/>
      <c r="ET8" s="103"/>
      <c r="EU8" s="103"/>
      <c r="EV8" s="103"/>
      <c r="EW8" s="103"/>
      <c r="EX8" s="103"/>
      <c r="EY8" s="103"/>
      <c r="EZ8" s="103"/>
      <c r="FA8" s="103"/>
      <c r="FB8" s="103"/>
      <c r="FC8" s="103"/>
      <c r="FD8" s="103"/>
      <c r="FE8" s="103"/>
      <c r="FF8" s="103"/>
      <c r="FG8" s="103"/>
      <c r="FH8" s="103"/>
      <c r="FI8" s="103"/>
      <c r="FJ8" s="103"/>
      <c r="FK8" s="103"/>
      <c r="FL8" s="103"/>
      <c r="FM8" s="103"/>
      <c r="FN8" s="103"/>
      <c r="FO8" s="103"/>
      <c r="FP8" s="103"/>
      <c r="FQ8" s="103"/>
      <c r="FR8" s="103"/>
      <c r="FS8" s="103"/>
      <c r="FT8" s="103"/>
      <c r="FU8" s="103"/>
      <c r="FV8" s="103"/>
      <c r="FW8" s="103"/>
      <c r="FX8" s="103"/>
      <c r="FY8" s="103"/>
      <c r="FZ8" s="103"/>
      <c r="GA8" s="103"/>
      <c r="GB8" s="103"/>
      <c r="GC8" s="103"/>
      <c r="GD8" s="103"/>
      <c r="GE8" s="103"/>
      <c r="GF8" s="103"/>
      <c r="GG8" s="103"/>
      <c r="GH8" s="103"/>
      <c r="GI8" s="103"/>
      <c r="GJ8" s="103"/>
      <c r="GK8" s="103"/>
      <c r="GL8" s="103"/>
      <c r="GM8" s="103"/>
      <c r="GN8" s="103"/>
      <c r="GO8" s="103"/>
      <c r="GP8" s="103"/>
      <c r="GQ8" s="103"/>
      <c r="GR8" s="103"/>
      <c r="GS8" s="103"/>
      <c r="GT8" s="103"/>
      <c r="GU8" s="103"/>
      <c r="GV8" s="103"/>
      <c r="GW8" s="103"/>
      <c r="GX8" s="103"/>
      <c r="GY8" s="103"/>
      <c r="GZ8" s="103"/>
      <c r="HA8" s="103"/>
      <c r="HB8" s="103"/>
      <c r="HC8" s="103"/>
      <c r="HD8" s="103"/>
      <c r="HE8" s="103"/>
      <c r="HF8" s="103"/>
      <c r="HG8" s="103"/>
      <c r="HH8" s="103"/>
      <c r="HI8" s="103"/>
      <c r="HJ8" s="103"/>
      <c r="HK8" s="103"/>
      <c r="HL8" s="103"/>
      <c r="HM8" s="103"/>
      <c r="HN8" s="103"/>
      <c r="HO8" s="103"/>
      <c r="HP8" s="103"/>
      <c r="HQ8" s="103"/>
      <c r="HR8" s="103"/>
      <c r="HS8" s="103"/>
      <c r="HT8" s="103"/>
      <c r="HU8" s="103"/>
      <c r="HV8" s="103"/>
      <c r="HW8" s="103"/>
      <c r="HX8" s="103"/>
      <c r="HY8" s="103"/>
      <c r="HZ8" s="103"/>
      <c r="IA8" s="103"/>
      <c r="IB8" s="103"/>
      <c r="IC8" s="103"/>
      <c r="ID8" s="103"/>
      <c r="IE8" s="103"/>
      <c r="IF8" s="103"/>
      <c r="IG8" s="103"/>
      <c r="IH8"/>
      <c r="II8"/>
      <c r="IJ8"/>
      <c r="IK8"/>
    </row>
    <row r="9" spans="1:245">
      <c r="A9" s="296"/>
      <c r="B9" s="297"/>
      <c r="C9" s="298"/>
      <c r="D9" s="298"/>
      <c r="E9" s="298"/>
      <c r="F9" s="299"/>
      <c r="G9" s="300"/>
      <c r="H9" s="301"/>
      <c r="I9" s="301"/>
      <c r="J9" s="300"/>
      <c r="K9" s="300"/>
      <c r="L9" s="300"/>
      <c r="M9" s="103"/>
      <c r="N9" s="103"/>
      <c r="O9" s="103"/>
      <c r="P9" s="103"/>
      <c r="Q9" s="103"/>
      <c r="R9" s="103"/>
      <c r="S9" s="103"/>
      <c r="T9" s="103"/>
      <c r="U9" s="103"/>
      <c r="V9" s="103"/>
      <c r="W9" s="103"/>
      <c r="X9" s="103"/>
      <c r="Y9" s="103"/>
      <c r="Z9" s="103"/>
      <c r="AA9" s="103"/>
      <c r="AB9" s="103"/>
      <c r="AC9" s="103"/>
      <c r="AD9" s="103"/>
      <c r="AE9" s="103"/>
      <c r="AF9" s="103"/>
      <c r="AG9" s="103"/>
      <c r="AH9" s="103"/>
      <c r="AI9" s="103"/>
      <c r="AJ9" s="103"/>
      <c r="AK9" s="103"/>
      <c r="AL9" s="103"/>
      <c r="AM9" s="103"/>
      <c r="AN9" s="103"/>
      <c r="AO9" s="103"/>
      <c r="AP9" s="103"/>
      <c r="AQ9" s="103"/>
      <c r="AR9" s="103"/>
      <c r="AS9" s="103"/>
      <c r="AT9" s="103"/>
      <c r="AU9" s="103"/>
      <c r="AV9" s="103"/>
      <c r="AW9" s="103"/>
      <c r="AX9" s="103"/>
      <c r="AY9" s="103"/>
      <c r="AZ9" s="103"/>
      <c r="BA9" s="103"/>
      <c r="BB9" s="103"/>
      <c r="BC9" s="103"/>
      <c r="BD9" s="103"/>
      <c r="BE9" s="103"/>
      <c r="BF9" s="103"/>
      <c r="BG9" s="103"/>
      <c r="BH9" s="103"/>
      <c r="BI9" s="103"/>
      <c r="BJ9" s="103"/>
      <c r="BK9" s="103"/>
      <c r="BL9" s="103"/>
      <c r="BM9" s="103"/>
      <c r="BN9" s="103"/>
      <c r="BO9" s="103"/>
      <c r="BP9" s="103"/>
      <c r="BQ9" s="103"/>
      <c r="BR9" s="103"/>
      <c r="BS9" s="103"/>
      <c r="BT9" s="103"/>
      <c r="BU9" s="103"/>
      <c r="BV9" s="103"/>
      <c r="BW9" s="103"/>
      <c r="BX9" s="103"/>
      <c r="BY9" s="103"/>
      <c r="BZ9" s="103"/>
      <c r="CA9" s="103"/>
      <c r="CB9" s="103"/>
      <c r="CC9" s="103"/>
      <c r="CD9" s="103"/>
      <c r="CE9" s="103"/>
      <c r="CF9" s="103"/>
      <c r="CG9" s="103"/>
      <c r="CH9" s="103"/>
      <c r="CI9" s="103"/>
      <c r="CJ9" s="103"/>
      <c r="CK9" s="103"/>
      <c r="CL9" s="103"/>
      <c r="CM9" s="103"/>
      <c r="CN9" s="103"/>
      <c r="CO9" s="103"/>
      <c r="CP9" s="103"/>
      <c r="CQ9" s="103"/>
      <c r="CR9" s="103"/>
      <c r="CS9" s="103"/>
      <c r="CT9" s="103"/>
      <c r="CU9" s="103"/>
      <c r="CV9" s="103"/>
      <c r="CW9" s="103"/>
      <c r="CX9" s="103"/>
      <c r="CY9" s="103"/>
      <c r="CZ9" s="103"/>
      <c r="DA9" s="103"/>
      <c r="DB9" s="103"/>
      <c r="DC9" s="103"/>
      <c r="DD9" s="103"/>
      <c r="DE9" s="103"/>
      <c r="DF9" s="103"/>
      <c r="DG9" s="103"/>
      <c r="DH9" s="103"/>
      <c r="DI9" s="103"/>
      <c r="DJ9" s="103"/>
      <c r="DK9" s="103"/>
      <c r="DL9" s="103"/>
      <c r="DM9" s="103"/>
      <c r="DN9" s="103"/>
      <c r="DO9" s="103"/>
      <c r="DP9" s="103"/>
      <c r="DQ9" s="103"/>
      <c r="DR9" s="103"/>
      <c r="DS9" s="103"/>
      <c r="DT9" s="103"/>
      <c r="DU9" s="103"/>
      <c r="DV9" s="103"/>
      <c r="DW9" s="103"/>
      <c r="DX9" s="103"/>
      <c r="DY9" s="103"/>
      <c r="DZ9" s="103"/>
      <c r="EA9" s="103"/>
      <c r="EB9" s="103"/>
      <c r="EC9" s="103"/>
      <c r="ED9" s="103"/>
      <c r="EE9" s="103"/>
      <c r="EF9" s="103"/>
      <c r="EG9" s="103"/>
      <c r="EH9" s="103"/>
      <c r="EI9" s="103"/>
      <c r="EJ9" s="103"/>
      <c r="EK9" s="103"/>
      <c r="EL9" s="103"/>
      <c r="EM9" s="103"/>
      <c r="EN9" s="103"/>
      <c r="EO9" s="103"/>
      <c r="EP9" s="103"/>
      <c r="EQ9" s="103"/>
      <c r="ER9" s="103"/>
      <c r="ES9" s="103"/>
      <c r="ET9" s="103"/>
      <c r="EU9" s="103"/>
      <c r="EV9" s="103"/>
      <c r="EW9" s="103"/>
      <c r="EX9" s="103"/>
      <c r="EY9" s="103"/>
      <c r="EZ9" s="103"/>
      <c r="FA9" s="103"/>
      <c r="FB9" s="103"/>
      <c r="FC9" s="103"/>
      <c r="FD9" s="103"/>
      <c r="FE9" s="103"/>
      <c r="FF9" s="103"/>
      <c r="FG9" s="103"/>
      <c r="FH9" s="103"/>
      <c r="FI9" s="103"/>
      <c r="FJ9" s="103"/>
      <c r="FK9" s="103"/>
      <c r="FL9" s="103"/>
      <c r="FM9" s="103"/>
      <c r="FN9" s="103"/>
      <c r="FO9" s="103"/>
      <c r="FP9" s="103"/>
      <c r="FQ9" s="103"/>
      <c r="FR9" s="103"/>
      <c r="FS9" s="103"/>
      <c r="FT9" s="103"/>
      <c r="FU9" s="103"/>
      <c r="FV9" s="103"/>
      <c r="FW9" s="103"/>
      <c r="FX9" s="103"/>
      <c r="FY9" s="103"/>
      <c r="FZ9" s="103"/>
      <c r="GA9" s="103"/>
      <c r="GB9" s="103"/>
      <c r="GC9" s="103"/>
      <c r="GD9" s="103"/>
      <c r="GE9" s="103"/>
      <c r="GF9" s="103"/>
      <c r="GG9" s="103"/>
      <c r="GH9" s="103"/>
      <c r="GI9" s="103"/>
      <c r="GJ9" s="103"/>
      <c r="GK9" s="103"/>
      <c r="GL9" s="103"/>
      <c r="GM9" s="103"/>
      <c r="GN9" s="103"/>
      <c r="GO9" s="103"/>
      <c r="GP9" s="103"/>
      <c r="GQ9" s="103"/>
      <c r="GR9" s="103"/>
      <c r="GS9" s="103"/>
      <c r="GT9" s="103"/>
      <c r="GU9" s="103"/>
      <c r="GV9" s="103"/>
      <c r="GW9" s="103"/>
      <c r="GX9" s="103"/>
      <c r="GY9" s="103"/>
      <c r="GZ9" s="103"/>
      <c r="HA9" s="103"/>
      <c r="HB9" s="103"/>
      <c r="HC9" s="103"/>
      <c r="HD9" s="103"/>
      <c r="HE9" s="103"/>
      <c r="HF9" s="103"/>
      <c r="HG9" s="103"/>
      <c r="HH9" s="103"/>
      <c r="HI9" s="103"/>
      <c r="HJ9" s="103"/>
      <c r="HK9" s="103"/>
      <c r="HL9" s="103"/>
      <c r="HM9" s="103"/>
      <c r="HN9" s="103"/>
      <c r="HO9" s="103"/>
      <c r="HP9" s="103"/>
      <c r="HQ9" s="103"/>
      <c r="HR9" s="103"/>
      <c r="HS9" s="103"/>
      <c r="HT9" s="103"/>
      <c r="HU9" s="103"/>
      <c r="HV9" s="103"/>
      <c r="HW9" s="103"/>
      <c r="HX9" s="103"/>
      <c r="HY9" s="103"/>
      <c r="HZ9" s="103"/>
      <c r="IA9" s="103"/>
      <c r="IB9" s="103"/>
      <c r="IC9" s="103"/>
      <c r="ID9" s="103"/>
      <c r="IE9" s="103"/>
      <c r="IF9" s="103"/>
      <c r="IG9" s="103"/>
      <c r="IH9"/>
      <c r="II9"/>
      <c r="IJ9"/>
      <c r="IK9"/>
    </row>
    <row r="10" spans="1:245">
      <c r="I10" s="257"/>
    </row>
    <row r="11" spans="1:245">
      <c r="I11" s="257"/>
    </row>
    <row r="12" spans="1:245">
      <c r="I12" s="257"/>
    </row>
    <row r="13" spans="1:245">
      <c r="I13" s="257"/>
    </row>
    <row r="14" spans="1:245">
      <c r="B14" s="20" t="s">
        <v>10</v>
      </c>
      <c r="C14" s="103"/>
      <c r="D14" s="21"/>
      <c r="E14" s="20" t="s">
        <v>11</v>
      </c>
      <c r="F14" s="103"/>
      <c r="G14" s="106"/>
      <c r="H14" s="103" t="s">
        <v>12</v>
      </c>
      <c r="I14" s="121"/>
      <c r="J14" s="4"/>
    </row>
    <row r="15" spans="1:245" s="102" customFormat="1">
      <c r="A15" s="20"/>
      <c r="B15" s="23" t="s">
        <v>13</v>
      </c>
      <c r="C15" s="103"/>
      <c r="D15" s="24"/>
      <c r="E15" s="23" t="s">
        <v>14</v>
      </c>
      <c r="F15" s="103"/>
      <c r="G15" s="106"/>
      <c r="H15" s="1" t="s">
        <v>15</v>
      </c>
      <c r="I15" s="121"/>
      <c r="J15" s="124"/>
      <c r="K15" s="20"/>
      <c r="L15" s="113"/>
      <c r="N15" s="20"/>
      <c r="O15" s="21"/>
      <c r="P15" s="22"/>
      <c r="Q15" s="20"/>
      <c r="R15" s="20"/>
      <c r="S15" s="20"/>
      <c r="T15" s="20"/>
      <c r="U15" s="20"/>
      <c r="V15" s="20"/>
      <c r="W15" s="20"/>
      <c r="X15" s="20"/>
      <c r="Y15" s="20"/>
      <c r="Z15" s="20"/>
      <c r="AA15" s="20"/>
      <c r="AB15" s="20"/>
      <c r="AC15" s="20"/>
      <c r="AD15" s="20"/>
      <c r="AE15" s="20"/>
      <c r="AF15" s="20"/>
      <c r="AG15" s="20"/>
      <c r="AH15" s="20"/>
      <c r="AI15" s="20"/>
      <c r="AJ15" s="20"/>
      <c r="AK15" s="20"/>
      <c r="AL15" s="20"/>
      <c r="AM15" s="20"/>
      <c r="AN15" s="20"/>
      <c r="AO15" s="20"/>
      <c r="AP15" s="20"/>
      <c r="AQ15" s="20"/>
      <c r="AR15" s="20"/>
      <c r="AS15" s="20"/>
      <c r="AT15" s="20"/>
      <c r="AU15" s="20"/>
    </row>
    <row r="16" spans="1:245" s="126" customFormat="1">
      <c r="A16" s="23"/>
      <c r="B16" s="20" t="e">
        <f>+'DISPONIBLE Bo'!#REF!</f>
        <v>#REF!</v>
      </c>
      <c r="C16" s="103"/>
      <c r="D16" s="21"/>
      <c r="E16" s="21" t="e">
        <f>+'DISPONIBLE Bo'!#REF!</f>
        <v>#REF!</v>
      </c>
      <c r="F16" s="103"/>
      <c r="G16" s="106"/>
      <c r="H16" s="103">
        <f>+'DISPONIBLE Bo'!F44</f>
        <v>0</v>
      </c>
      <c r="I16" s="21"/>
      <c r="J16" s="191"/>
      <c r="K16" s="23"/>
      <c r="L16" s="164"/>
      <c r="N16" s="23"/>
      <c r="O16" s="127"/>
      <c r="P16" s="128"/>
      <c r="Q16" s="23"/>
      <c r="R16" s="23"/>
      <c r="S16" s="23"/>
      <c r="T16" s="23"/>
      <c r="U16" s="23"/>
      <c r="V16" s="23"/>
      <c r="W16" s="23"/>
      <c r="X16" s="23"/>
      <c r="Y16" s="23"/>
      <c r="Z16" s="23"/>
      <c r="AA16" s="23"/>
      <c r="AB16" s="23"/>
      <c r="AC16" s="23"/>
      <c r="AD16" s="23"/>
      <c r="AE16" s="23"/>
      <c r="AF16" s="23"/>
      <c r="AG16" s="23"/>
      <c r="AH16" s="23"/>
      <c r="AI16" s="23"/>
      <c r="AJ16" s="23"/>
      <c r="AK16" s="23"/>
      <c r="AL16" s="23"/>
      <c r="AM16" s="23"/>
      <c r="AN16" s="23"/>
      <c r="AO16" s="23"/>
      <c r="AP16" s="23"/>
      <c r="AQ16" s="23"/>
      <c r="AR16" s="23"/>
      <c r="AS16" s="23"/>
      <c r="AT16" s="23"/>
      <c r="AU16" s="23"/>
    </row>
    <row r="17" spans="1:245" s="102" customFormat="1">
      <c r="A17" s="20"/>
      <c r="B17" s="57" t="e">
        <f>+'DISPONIBLE Bo'!#REF!</f>
        <v>#REF!</v>
      </c>
      <c r="C17" s="103"/>
      <c r="D17" s="148"/>
      <c r="E17" s="148" t="e">
        <f>+'DISPONIBLE Bo'!#REF!</f>
        <v>#REF!</v>
      </c>
      <c r="F17" s="103"/>
      <c r="G17" s="106"/>
      <c r="H17" s="103">
        <f>+'DISPONIBLE Bo'!F47</f>
        <v>0</v>
      </c>
      <c r="I17" s="21"/>
      <c r="J17" s="124"/>
      <c r="K17" s="20"/>
      <c r="L17" s="113"/>
      <c r="N17" s="20"/>
      <c r="O17" s="21"/>
      <c r="P17" s="22"/>
      <c r="Q17" s="20"/>
      <c r="R17" s="20"/>
      <c r="S17" s="20"/>
      <c r="T17" s="20"/>
      <c r="U17" s="20"/>
      <c r="V17" s="20"/>
      <c r="W17" s="20"/>
      <c r="X17" s="20"/>
      <c r="Y17" s="20"/>
      <c r="Z17" s="20"/>
      <c r="AA17" s="20"/>
      <c r="AB17" s="20"/>
      <c r="AC17" s="20"/>
      <c r="AD17" s="20"/>
      <c r="AE17" s="20"/>
      <c r="AF17" s="20"/>
      <c r="AG17" s="20"/>
      <c r="AH17" s="20"/>
      <c r="AI17" s="20"/>
      <c r="AJ17" s="20"/>
      <c r="AK17" s="20"/>
      <c r="AL17" s="20"/>
      <c r="AM17" s="20"/>
      <c r="AN17" s="20"/>
      <c r="AO17" s="20"/>
      <c r="AP17" s="20"/>
      <c r="AQ17" s="20"/>
      <c r="AR17" s="20"/>
      <c r="AS17" s="20"/>
      <c r="AT17" s="20"/>
      <c r="AU17" s="20"/>
    </row>
    <row r="18" spans="1:245" s="102" customFormat="1">
      <c r="A18" s="20"/>
      <c r="B18" s="20"/>
      <c r="C18" s="20"/>
      <c r="D18" s="148"/>
      <c r="E18" s="21">
        <f>+'DISPONIBLE Bo'!C48</f>
        <v>0</v>
      </c>
      <c r="F18" s="103"/>
      <c r="G18" s="106"/>
      <c r="H18" s="103">
        <f>+'DISPONIBLE Bo'!F48</f>
        <v>0</v>
      </c>
      <c r="I18" s="21"/>
      <c r="J18" s="124"/>
      <c r="K18" s="20"/>
      <c r="L18" s="113"/>
      <c r="N18" s="20"/>
      <c r="O18" s="21"/>
      <c r="P18" s="22"/>
      <c r="Q18" s="20"/>
      <c r="R18" s="20"/>
      <c r="S18" s="20"/>
      <c r="T18" s="20"/>
      <c r="U18" s="20"/>
      <c r="V18" s="20"/>
      <c r="W18" s="20"/>
      <c r="X18" s="20"/>
      <c r="Y18" s="20"/>
      <c r="Z18" s="20"/>
      <c r="AA18" s="20"/>
      <c r="AB18" s="20"/>
      <c r="AC18" s="20"/>
      <c r="AD18" s="20"/>
      <c r="AE18" s="20"/>
      <c r="AF18" s="20"/>
      <c r="AG18" s="20"/>
      <c r="AH18" s="20"/>
      <c r="AI18" s="20"/>
      <c r="AJ18" s="20"/>
      <c r="AK18" s="20"/>
      <c r="AL18" s="20"/>
      <c r="AM18" s="20"/>
      <c r="AN18" s="20"/>
      <c r="AO18" s="20"/>
      <c r="AP18" s="20"/>
      <c r="AQ18" s="20"/>
      <c r="AR18" s="20"/>
      <c r="AS18" s="20"/>
      <c r="AT18" s="20"/>
      <c r="AU18" s="20"/>
    </row>
    <row r="19" spans="1:245" s="102" customFormat="1" ht="15">
      <c r="A19" s="20"/>
      <c r="B19" s="196"/>
      <c r="C19" s="20"/>
      <c r="D19" s="20"/>
      <c r="E19" s="20"/>
      <c r="F19" s="20"/>
      <c r="G19" s="103"/>
      <c r="H19" s="21"/>
      <c r="I19" s="20"/>
      <c r="J19" s="124"/>
      <c r="K19" s="20"/>
      <c r="L19" s="113"/>
      <c r="N19" s="20"/>
      <c r="O19" s="21"/>
      <c r="P19" s="22"/>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row>
    <row r="20" spans="1:245" s="102" customFormat="1">
      <c r="A20" s="20"/>
      <c r="B20" s="20"/>
      <c r="C20" s="60"/>
      <c r="D20" s="20"/>
      <c r="E20" s="20"/>
      <c r="F20" s="20"/>
      <c r="G20" s="113"/>
      <c r="H20" s="20"/>
      <c r="I20" s="20"/>
      <c r="J20" s="124"/>
      <c r="K20" s="20"/>
      <c r="L20" s="113"/>
      <c r="N20" s="20"/>
      <c r="O20" s="21"/>
      <c r="P20" s="22"/>
      <c r="Q20" s="20"/>
      <c r="R20" s="20"/>
      <c r="S20" s="20"/>
      <c r="T20" s="20"/>
      <c r="U20" s="20"/>
      <c r="V20" s="20"/>
      <c r="W20" s="20"/>
      <c r="X20" s="20"/>
      <c r="Y20" s="20"/>
      <c r="Z20" s="20"/>
      <c r="AA20" s="20"/>
      <c r="AB20" s="20"/>
      <c r="AC20" s="20"/>
      <c r="AD20" s="20"/>
      <c r="AE20" s="20"/>
      <c r="AF20" s="20"/>
      <c r="AG20" s="20"/>
      <c r="AH20" s="20"/>
      <c r="AI20" s="20"/>
      <c r="AJ20" s="20"/>
      <c r="AK20" s="20"/>
      <c r="AL20" s="20"/>
      <c r="AM20" s="20"/>
      <c r="AN20" s="20"/>
      <c r="AO20" s="20"/>
      <c r="AP20" s="20"/>
      <c r="AQ20" s="20"/>
      <c r="AR20" s="20"/>
      <c r="AS20" s="20"/>
      <c r="AT20" s="20"/>
      <c r="AU20" s="20"/>
    </row>
    <row r="21" spans="1:245">
      <c r="A21" s="20"/>
      <c r="B21" s="20"/>
      <c r="C21" s="20"/>
      <c r="D21" s="20"/>
      <c r="E21" s="20"/>
      <c r="F21" s="20"/>
      <c r="I21" s="59"/>
      <c r="J21" s="20"/>
      <c r="K21" s="20"/>
      <c r="L21" s="20"/>
      <c r="M21" s="20"/>
      <c r="N21" s="20"/>
      <c r="O21" s="20"/>
      <c r="P21" s="20"/>
      <c r="Q21" s="20"/>
      <c r="R21" s="20"/>
      <c r="S21" s="20"/>
      <c r="T21" s="20"/>
      <c r="U21" s="20"/>
      <c r="V21" s="20"/>
      <c r="W21" s="20"/>
      <c r="X21" s="20"/>
      <c r="Y21" s="20"/>
      <c r="Z21" s="20"/>
      <c r="AA21" s="20"/>
      <c r="AB21" s="20"/>
      <c r="AC21" s="20"/>
      <c r="AD21" s="20"/>
      <c r="AE21" s="20"/>
      <c r="AF21" s="20"/>
      <c r="AG21" s="102"/>
      <c r="AH21" s="102"/>
      <c r="AI21" s="102"/>
      <c r="AJ21" s="102"/>
      <c r="AK21" s="102"/>
      <c r="AL21" s="102"/>
      <c r="AM21" s="102"/>
      <c r="AN21" s="102"/>
      <c r="AO21" s="102"/>
      <c r="AP21" s="102"/>
      <c r="AQ21" s="102"/>
      <c r="AR21" s="102"/>
      <c r="AS21" s="102"/>
      <c r="AT21" s="102"/>
      <c r="AU21" s="102"/>
      <c r="AV21" s="102"/>
      <c r="AW21" s="102"/>
      <c r="AX21" s="102"/>
      <c r="AY21" s="102"/>
      <c r="AZ21" s="102"/>
      <c r="BA21" s="102"/>
      <c r="BB21" s="102"/>
      <c r="BC21" s="102"/>
      <c r="BD21" s="102"/>
      <c r="BE21" s="102"/>
      <c r="BF21" s="102"/>
      <c r="BG21" s="102"/>
      <c r="BH21" s="102"/>
      <c r="BI21" s="102"/>
      <c r="BJ21" s="102"/>
      <c r="BK21" s="102"/>
      <c r="BL21" s="102"/>
      <c r="BM21" s="102"/>
      <c r="BN21" s="102"/>
      <c r="BO21" s="102"/>
      <c r="BP21" s="102"/>
      <c r="BQ21" s="102"/>
      <c r="BR21" s="102"/>
      <c r="BS21" s="102"/>
      <c r="BT21" s="102"/>
      <c r="BU21" s="102"/>
      <c r="BV21" s="102"/>
      <c r="BW21" s="102"/>
      <c r="BX21" s="102"/>
      <c r="BY21" s="102"/>
      <c r="BZ21" s="102"/>
      <c r="CA21" s="102"/>
      <c r="CB21" s="102"/>
      <c r="CC21" s="102"/>
      <c r="CD21" s="102"/>
      <c r="CE21" s="102"/>
      <c r="CF21" s="102"/>
      <c r="CG21" s="102"/>
      <c r="CH21" s="102"/>
      <c r="CI21" s="102"/>
      <c r="CJ21" s="102"/>
      <c r="CK21" s="102"/>
      <c r="CL21" s="102"/>
      <c r="CM21" s="102"/>
      <c r="CN21" s="102"/>
      <c r="CO21" s="102"/>
      <c r="CP21" s="102"/>
      <c r="CQ21" s="102"/>
      <c r="CR21" s="102"/>
      <c r="CS21" s="102"/>
      <c r="CT21" s="102"/>
      <c r="CU21" s="102"/>
      <c r="CV21" s="102"/>
      <c r="CW21" s="102"/>
      <c r="CX21" s="102"/>
      <c r="CY21" s="102"/>
      <c r="CZ21" s="102"/>
      <c r="DA21" s="102"/>
      <c r="DB21" s="102"/>
      <c r="DC21" s="102"/>
      <c r="DD21" s="102"/>
      <c r="DE21" s="102"/>
      <c r="DF21" s="102"/>
      <c r="DG21" s="102"/>
      <c r="DH21" s="102"/>
      <c r="DI21" s="102"/>
      <c r="DJ21" s="102"/>
      <c r="DK21" s="102"/>
      <c r="DL21" s="102"/>
      <c r="DM21" s="102"/>
      <c r="DN21" s="102"/>
      <c r="DO21" s="102"/>
      <c r="DP21" s="102"/>
      <c r="DQ21" s="102"/>
      <c r="DR21" s="102"/>
      <c r="DS21" s="102"/>
      <c r="DT21" s="102"/>
      <c r="DU21" s="102"/>
      <c r="DV21" s="102"/>
      <c r="DW21" s="102"/>
      <c r="DX21" s="102"/>
      <c r="DY21" s="102"/>
      <c r="DZ21" s="102"/>
      <c r="EA21" s="102"/>
      <c r="EB21" s="102"/>
      <c r="EC21" s="102"/>
      <c r="ED21" s="102"/>
      <c r="EE21" s="102"/>
      <c r="EF21" s="102"/>
      <c r="EG21" s="102"/>
      <c r="EH21" s="102"/>
      <c r="EI21" s="102"/>
      <c r="EJ21" s="102"/>
      <c r="EK21" s="102"/>
      <c r="EL21" s="102"/>
      <c r="EM21" s="102"/>
      <c r="EN21" s="102"/>
      <c r="EO21" s="102"/>
      <c r="EP21" s="102"/>
      <c r="EQ21" s="102"/>
      <c r="ER21" s="102"/>
      <c r="ES21" s="102"/>
      <c r="ET21" s="102"/>
      <c r="EU21" s="102"/>
      <c r="EV21" s="102"/>
      <c r="EW21" s="102"/>
      <c r="EX21" s="102"/>
      <c r="EY21" s="102"/>
      <c r="EZ21" s="102"/>
      <c r="FA21" s="102"/>
      <c r="FB21" s="102"/>
      <c r="FC21" s="102"/>
      <c r="FD21" s="102"/>
      <c r="FE21" s="102"/>
      <c r="FF21" s="102"/>
      <c r="FG21" s="102"/>
      <c r="FH21" s="102"/>
      <c r="FI21" s="102"/>
      <c r="FJ21" s="102"/>
      <c r="FK21" s="102"/>
      <c r="FL21" s="102"/>
      <c r="FM21" s="102"/>
      <c r="FN21" s="102"/>
      <c r="FO21" s="102"/>
      <c r="FP21" s="102"/>
      <c r="FQ21" s="102"/>
      <c r="FR21" s="102"/>
      <c r="FS21" s="102"/>
      <c r="FT21" s="102"/>
      <c r="FU21" s="102"/>
      <c r="FV21" s="102"/>
      <c r="FW21" s="102"/>
      <c r="FX21" s="102"/>
      <c r="FY21" s="102"/>
      <c r="FZ21" s="102"/>
      <c r="GA21" s="102"/>
      <c r="GB21" s="102"/>
      <c r="GC21" s="102"/>
      <c r="GD21" s="102"/>
      <c r="GE21" s="102"/>
      <c r="GF21" s="102"/>
      <c r="GG21" s="102"/>
      <c r="GH21" s="102"/>
      <c r="GI21" s="102"/>
      <c r="GJ21" s="102"/>
      <c r="GK21" s="102"/>
      <c r="GL21" s="102"/>
      <c r="GM21" s="102"/>
      <c r="GN21" s="102"/>
      <c r="GO21" s="102"/>
      <c r="GP21" s="102"/>
      <c r="GQ21" s="102"/>
      <c r="GR21" s="102"/>
      <c r="GS21" s="102"/>
      <c r="GT21" s="102"/>
      <c r="GU21" s="102"/>
      <c r="GV21" s="102"/>
      <c r="GW21" s="102"/>
      <c r="GX21" s="102"/>
      <c r="GY21" s="102"/>
      <c r="GZ21" s="102"/>
      <c r="HA21" s="102"/>
      <c r="HB21" s="102"/>
      <c r="HC21" s="102"/>
      <c r="HD21" s="102"/>
      <c r="HE21" s="102"/>
      <c r="HF21" s="102"/>
      <c r="HG21" s="102"/>
      <c r="HH21" s="102"/>
      <c r="HI21" s="102"/>
      <c r="HJ21" s="102"/>
      <c r="HK21" s="102"/>
      <c r="HL21" s="102"/>
      <c r="HM21" s="102"/>
      <c r="HN21" s="102"/>
      <c r="HO21" s="102"/>
      <c r="HP21" s="102"/>
      <c r="HQ21" s="102"/>
      <c r="HR21" s="102"/>
      <c r="HS21" s="102"/>
      <c r="HT21" s="102"/>
      <c r="HU21" s="102"/>
      <c r="HV21" s="102"/>
      <c r="HW21" s="102"/>
      <c r="HX21" s="102"/>
      <c r="HY21" s="102"/>
      <c r="HZ21" s="102"/>
      <c r="IA21" s="102"/>
      <c r="IB21" s="102"/>
      <c r="IC21" s="102"/>
      <c r="ID21" s="102"/>
      <c r="IE21" s="102"/>
      <c r="IF21" s="102"/>
      <c r="IG21" s="102"/>
      <c r="IH21" s="102"/>
      <c r="II21" s="102"/>
      <c r="IJ21" s="102"/>
      <c r="IK21" s="102"/>
    </row>
    <row r="22" spans="1:245">
      <c r="I22" s="58"/>
    </row>
  </sheetData>
  <mergeCells count="3">
    <mergeCell ref="A5:L5"/>
    <mergeCell ref="A1:L1"/>
    <mergeCell ref="A2:L2"/>
  </mergeCells>
  <phoneticPr fontId="0" type="noConversion"/>
  <pageMargins left="0.75" right="0.75" top="1" bottom="1" header="0.3" footer="0.3"/>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29">
    <tabColor rgb="FFFF0000"/>
  </sheetPr>
  <dimension ref="A1:IT21"/>
  <sheetViews>
    <sheetView zoomScale="75" workbookViewId="0">
      <selection activeCell="K8" sqref="A8:K8"/>
    </sheetView>
  </sheetViews>
  <sheetFormatPr baseColWidth="10" defaultColWidth="9.140625" defaultRowHeight="12.75"/>
  <cols>
    <col min="1" max="1" width="3.85546875" bestFit="1" customWidth="1"/>
    <col min="2" max="2" width="13.7109375" customWidth="1"/>
    <col min="3" max="3" width="24.42578125" bestFit="1" customWidth="1"/>
    <col min="4" max="4" width="34" customWidth="1"/>
    <col min="5" max="5" width="17.140625" customWidth="1"/>
    <col min="6" max="6" width="19.140625" customWidth="1"/>
    <col min="7" max="7" width="16.42578125" customWidth="1"/>
    <col min="8" max="8" width="11.42578125" customWidth="1"/>
    <col min="9" max="9" width="12.42578125" customWidth="1"/>
    <col min="10" max="10" width="21.140625" customWidth="1"/>
    <col min="11" max="11" width="16.140625" bestFit="1" customWidth="1"/>
  </cols>
  <sheetData>
    <row r="1" spans="1:254" ht="12.75" customHeight="1">
      <c r="A1" s="1274" t="str">
        <f>+'DISPONIBLE Bo'!A1</f>
        <v>LA NOTA COLOMBIA SAS</v>
      </c>
      <c r="B1" s="1274"/>
      <c r="C1" s="1274"/>
      <c r="D1" s="1274"/>
      <c r="E1" s="1274"/>
      <c r="F1" s="1274"/>
      <c r="G1" s="1274"/>
      <c r="H1" s="1274"/>
      <c r="I1" s="1274"/>
      <c r="J1" s="1274"/>
      <c r="K1" s="1274"/>
      <c r="L1" s="131"/>
      <c r="M1" s="131"/>
      <c r="N1" s="131"/>
      <c r="O1" s="131"/>
      <c r="P1" s="131"/>
      <c r="Q1" s="131"/>
      <c r="R1" s="1"/>
      <c r="S1" s="1"/>
      <c r="T1" s="1"/>
      <c r="U1" s="1"/>
      <c r="V1" s="34"/>
      <c r="W1" s="34"/>
      <c r="X1" s="34"/>
      <c r="Y1" s="34"/>
      <c r="Z1" s="34"/>
      <c r="AA1" s="34"/>
      <c r="AB1" s="34"/>
      <c r="AC1" s="34"/>
      <c r="AD1" s="34"/>
      <c r="AE1" s="34"/>
      <c r="AF1" s="34"/>
      <c r="AG1" s="34"/>
      <c r="AH1" s="34"/>
      <c r="AI1" s="34"/>
      <c r="AJ1" s="34"/>
      <c r="AK1" s="34"/>
      <c r="AL1" s="34"/>
      <c r="AM1" s="34"/>
      <c r="AN1" s="34"/>
      <c r="AO1" s="34"/>
      <c r="AP1" s="34"/>
      <c r="AQ1" s="34"/>
      <c r="AR1" s="34"/>
      <c r="AS1" s="34"/>
      <c r="AT1" s="34"/>
      <c r="AU1" s="34"/>
      <c r="AV1" s="34"/>
      <c r="AW1" s="34"/>
      <c r="AX1" s="34"/>
      <c r="AY1" s="34"/>
      <c r="AZ1" s="34"/>
      <c r="BA1" s="34"/>
      <c r="BB1" s="34"/>
      <c r="BC1" s="34"/>
      <c r="BD1" s="34"/>
      <c r="BE1" s="34"/>
      <c r="BF1" s="34"/>
      <c r="BG1" s="34"/>
      <c r="BH1" s="34"/>
      <c r="BI1" s="34"/>
      <c r="BJ1" s="34"/>
      <c r="BK1" s="34"/>
      <c r="BL1" s="34"/>
      <c r="BM1" s="34"/>
      <c r="BN1" s="34"/>
      <c r="BO1" s="34"/>
      <c r="BP1" s="34"/>
      <c r="BQ1" s="34"/>
      <c r="BR1" s="34"/>
      <c r="BS1" s="34"/>
      <c r="BT1" s="34"/>
      <c r="BU1" s="34"/>
      <c r="BV1" s="34"/>
      <c r="BW1" s="34"/>
      <c r="BX1" s="34"/>
      <c r="BY1" s="34"/>
      <c r="BZ1" s="34"/>
      <c r="CA1" s="34"/>
      <c r="CB1" s="34"/>
      <c r="CC1" s="34"/>
      <c r="CD1" s="34"/>
      <c r="CE1" s="34"/>
      <c r="CF1" s="34"/>
      <c r="CG1" s="34"/>
      <c r="CH1" s="34"/>
      <c r="CI1" s="34"/>
      <c r="CJ1" s="34"/>
      <c r="CK1" s="34"/>
      <c r="CL1" s="34"/>
      <c r="CM1" s="34"/>
      <c r="CN1" s="34"/>
      <c r="CO1" s="34"/>
      <c r="CP1" s="34"/>
      <c r="CQ1" s="34"/>
      <c r="CR1" s="34"/>
      <c r="CS1" s="34"/>
      <c r="CT1" s="34"/>
      <c r="CU1" s="34"/>
      <c r="CV1" s="34"/>
      <c r="CW1" s="34"/>
      <c r="CX1" s="34"/>
      <c r="CY1" s="34"/>
      <c r="CZ1" s="34"/>
      <c r="DA1" s="34"/>
      <c r="DB1" s="34"/>
      <c r="DC1" s="34"/>
      <c r="DD1" s="34"/>
      <c r="DE1" s="34"/>
      <c r="DF1" s="34"/>
      <c r="DG1" s="34"/>
      <c r="DH1" s="34"/>
      <c r="DI1" s="34"/>
      <c r="DJ1" s="34"/>
      <c r="DK1" s="34"/>
      <c r="DL1" s="34"/>
      <c r="DM1" s="34"/>
      <c r="DN1" s="34"/>
      <c r="DO1" s="34"/>
      <c r="DP1" s="34"/>
      <c r="DQ1" s="34"/>
      <c r="DR1" s="34"/>
      <c r="DS1" s="34"/>
      <c r="DT1" s="34"/>
      <c r="DU1" s="34"/>
      <c r="DV1" s="34"/>
      <c r="DW1" s="34"/>
      <c r="DX1" s="34"/>
      <c r="DY1" s="34"/>
      <c r="DZ1" s="34"/>
      <c r="EA1" s="34"/>
      <c r="EB1" s="34"/>
      <c r="EC1" s="34"/>
      <c r="ED1" s="34"/>
      <c r="EE1" s="34"/>
      <c r="EF1" s="34"/>
      <c r="EG1" s="34"/>
      <c r="EH1" s="34"/>
      <c r="EI1" s="34"/>
      <c r="EJ1" s="34"/>
      <c r="EK1" s="34"/>
      <c r="EL1" s="34"/>
      <c r="EM1" s="34"/>
      <c r="EN1" s="34"/>
      <c r="EO1" s="34"/>
      <c r="EP1" s="34"/>
      <c r="EQ1" s="34"/>
      <c r="ER1" s="34"/>
      <c r="ES1" s="34"/>
      <c r="ET1" s="34"/>
      <c r="EU1" s="34"/>
      <c r="EV1" s="34"/>
      <c r="EW1" s="34"/>
      <c r="EX1" s="34"/>
      <c r="EY1" s="34"/>
      <c r="EZ1" s="34"/>
      <c r="FA1" s="34"/>
      <c r="FB1" s="34"/>
      <c r="FC1" s="34"/>
      <c r="FD1" s="34"/>
      <c r="FE1" s="34"/>
      <c r="FF1" s="34"/>
      <c r="FG1" s="34"/>
      <c r="FH1" s="34"/>
      <c r="FI1" s="34"/>
      <c r="FJ1" s="34"/>
      <c r="FK1" s="34"/>
      <c r="FL1" s="34"/>
      <c r="FM1" s="34"/>
      <c r="FN1" s="34"/>
      <c r="FO1" s="34"/>
      <c r="FP1" s="34"/>
      <c r="FQ1" s="34"/>
      <c r="FR1" s="34"/>
      <c r="FS1" s="34"/>
      <c r="FT1" s="34"/>
      <c r="FU1" s="34"/>
      <c r="FV1" s="34"/>
      <c r="FW1" s="34"/>
      <c r="FX1" s="34"/>
      <c r="FY1" s="34"/>
      <c r="FZ1" s="34"/>
      <c r="GA1" s="34"/>
      <c r="GB1" s="34"/>
      <c r="GC1" s="34"/>
      <c r="GD1" s="34"/>
      <c r="GE1" s="34"/>
      <c r="GF1" s="34"/>
      <c r="GG1" s="34"/>
      <c r="GH1" s="34"/>
      <c r="GI1" s="34"/>
      <c r="GJ1" s="34"/>
      <c r="GK1" s="34"/>
      <c r="GL1" s="34"/>
      <c r="GM1" s="34"/>
      <c r="GN1" s="34"/>
      <c r="GO1" s="34"/>
      <c r="GP1" s="34"/>
      <c r="GQ1" s="34"/>
      <c r="GR1" s="34"/>
      <c r="GS1" s="34"/>
      <c r="GT1" s="34"/>
      <c r="GU1" s="34"/>
      <c r="GV1" s="34"/>
      <c r="GW1" s="34"/>
      <c r="GX1" s="34"/>
      <c r="GY1" s="34"/>
      <c r="GZ1" s="34"/>
      <c r="HA1" s="34"/>
      <c r="HB1" s="34"/>
      <c r="HC1" s="34"/>
      <c r="HD1" s="34"/>
      <c r="HE1" s="34"/>
      <c r="HF1" s="34"/>
      <c r="HG1" s="34"/>
      <c r="HH1" s="34"/>
      <c r="HI1" s="34"/>
      <c r="HJ1" s="34"/>
      <c r="HK1" s="34"/>
      <c r="HL1" s="34"/>
      <c r="HM1" s="34"/>
      <c r="HN1" s="34"/>
      <c r="HO1" s="34"/>
      <c r="HP1" s="34"/>
      <c r="HQ1" s="34"/>
      <c r="HR1" s="34"/>
      <c r="HS1" s="34"/>
      <c r="HT1" s="34"/>
      <c r="HU1" s="34"/>
      <c r="HV1" s="34"/>
      <c r="HW1" s="34"/>
      <c r="HX1" s="34"/>
      <c r="HY1" s="34"/>
      <c r="HZ1" s="34"/>
      <c r="IA1" s="34"/>
      <c r="IB1" s="34"/>
      <c r="IC1" s="34"/>
      <c r="ID1" s="34"/>
      <c r="IE1" s="34"/>
      <c r="IF1" s="34"/>
      <c r="IG1" s="34"/>
      <c r="IH1" s="34"/>
      <c r="II1" s="34"/>
      <c r="IJ1" s="34"/>
      <c r="IK1" s="34"/>
      <c r="IL1" s="34"/>
      <c r="IM1" s="34"/>
      <c r="IN1" s="34"/>
      <c r="IO1" s="34"/>
      <c r="IP1" s="34"/>
      <c r="IQ1" s="34"/>
      <c r="IR1" s="34"/>
      <c r="IS1" s="34"/>
      <c r="IT1" s="34"/>
    </row>
    <row r="2" spans="1:254" ht="12.75" customHeight="1">
      <c r="A2" s="1275" t="str">
        <f>+'DISPONIBLE Bo'!A2</f>
        <v>NIT 901233167-1</v>
      </c>
      <c r="B2" s="1275"/>
      <c r="C2" s="1275"/>
      <c r="D2" s="1275"/>
      <c r="E2" s="1275"/>
      <c r="F2" s="1275"/>
      <c r="G2" s="1275"/>
      <c r="H2" s="1275"/>
      <c r="I2" s="1275"/>
      <c r="J2" s="1275"/>
      <c r="K2" s="1275"/>
      <c r="L2" s="169"/>
      <c r="M2" s="169"/>
      <c r="N2" s="169"/>
      <c r="O2" s="169"/>
      <c r="P2" s="169"/>
      <c r="Q2" s="169"/>
      <c r="R2" s="1"/>
      <c r="S2" s="1"/>
      <c r="T2" s="1"/>
      <c r="U2" s="1"/>
      <c r="V2" s="34"/>
      <c r="W2" s="34"/>
      <c r="X2" s="34"/>
      <c r="Y2" s="34"/>
      <c r="Z2" s="34"/>
      <c r="AA2" s="34"/>
      <c r="AB2" s="34"/>
      <c r="AC2" s="34"/>
      <c r="AD2" s="34"/>
      <c r="AE2" s="34"/>
      <c r="AF2" s="34"/>
      <c r="AG2" s="34"/>
      <c r="AH2" s="34"/>
      <c r="AI2" s="34"/>
      <c r="AJ2" s="34"/>
      <c r="AK2" s="34"/>
      <c r="AL2" s="34"/>
      <c r="AM2" s="34"/>
      <c r="AN2" s="34"/>
      <c r="AO2" s="34"/>
      <c r="AP2" s="34"/>
      <c r="AQ2" s="34"/>
      <c r="AR2" s="34"/>
      <c r="AS2" s="34"/>
      <c r="AT2" s="34"/>
      <c r="AU2" s="34"/>
      <c r="AV2" s="34"/>
      <c r="AW2" s="34"/>
      <c r="AX2" s="34"/>
      <c r="AY2" s="34"/>
      <c r="AZ2" s="34"/>
      <c r="BA2" s="34"/>
      <c r="BB2" s="34"/>
      <c r="BC2" s="34"/>
      <c r="BD2" s="34"/>
      <c r="BE2" s="34"/>
      <c r="BF2" s="34"/>
      <c r="BG2" s="34"/>
      <c r="BH2" s="34"/>
      <c r="BI2" s="34"/>
      <c r="BJ2" s="34"/>
      <c r="BK2" s="34"/>
      <c r="BL2" s="34"/>
      <c r="BM2" s="34"/>
      <c r="BN2" s="34"/>
      <c r="BO2" s="34"/>
      <c r="BP2" s="34"/>
      <c r="BQ2" s="34"/>
      <c r="BR2" s="34"/>
      <c r="BS2" s="34"/>
      <c r="BT2" s="34"/>
      <c r="BU2" s="34"/>
      <c r="BV2" s="34"/>
      <c r="BW2" s="34"/>
      <c r="BX2" s="34"/>
      <c r="BY2" s="34"/>
      <c r="BZ2" s="34"/>
      <c r="CA2" s="34"/>
      <c r="CB2" s="34"/>
      <c r="CC2" s="34"/>
      <c r="CD2" s="34"/>
      <c r="CE2" s="34"/>
      <c r="CF2" s="34"/>
      <c r="CG2" s="34"/>
      <c r="CH2" s="34"/>
      <c r="CI2" s="34"/>
      <c r="CJ2" s="34"/>
      <c r="CK2" s="34"/>
      <c r="CL2" s="34"/>
      <c r="CM2" s="34"/>
      <c r="CN2" s="34"/>
      <c r="CO2" s="34"/>
      <c r="CP2" s="34"/>
      <c r="CQ2" s="34"/>
      <c r="CR2" s="34"/>
      <c r="CS2" s="34"/>
      <c r="CT2" s="34"/>
      <c r="CU2" s="34"/>
      <c r="CV2" s="34"/>
      <c r="CW2" s="34"/>
      <c r="CX2" s="34"/>
      <c r="CY2" s="34"/>
      <c r="CZ2" s="34"/>
      <c r="DA2" s="34"/>
      <c r="DB2" s="34"/>
      <c r="DC2" s="34"/>
      <c r="DD2" s="34"/>
      <c r="DE2" s="34"/>
      <c r="DF2" s="34"/>
      <c r="DG2" s="34"/>
      <c r="DH2" s="34"/>
      <c r="DI2" s="34"/>
      <c r="DJ2" s="34"/>
      <c r="DK2" s="34"/>
      <c r="DL2" s="34"/>
      <c r="DM2" s="34"/>
      <c r="DN2" s="34"/>
      <c r="DO2" s="34"/>
      <c r="DP2" s="34"/>
      <c r="DQ2" s="34"/>
      <c r="DR2" s="34"/>
      <c r="DS2" s="34"/>
      <c r="DT2" s="34"/>
      <c r="DU2" s="34"/>
      <c r="DV2" s="34"/>
      <c r="DW2" s="34"/>
      <c r="DX2" s="34"/>
      <c r="DY2" s="34"/>
      <c r="DZ2" s="34"/>
      <c r="EA2" s="34"/>
      <c r="EB2" s="34"/>
      <c r="EC2" s="34"/>
      <c r="ED2" s="34"/>
      <c r="EE2" s="34"/>
      <c r="EF2" s="34"/>
      <c r="EG2" s="34"/>
      <c r="EH2" s="34"/>
      <c r="EI2" s="34"/>
      <c r="EJ2" s="34"/>
      <c r="EK2" s="34"/>
      <c r="EL2" s="34"/>
      <c r="EM2" s="34"/>
      <c r="EN2" s="34"/>
      <c r="EO2" s="34"/>
      <c r="EP2" s="34"/>
      <c r="EQ2" s="34"/>
      <c r="ER2" s="34"/>
      <c r="ES2" s="34"/>
      <c r="ET2" s="34"/>
      <c r="EU2" s="34"/>
      <c r="EV2" s="34"/>
      <c r="EW2" s="34"/>
      <c r="EX2" s="34"/>
      <c r="EY2" s="34"/>
      <c r="EZ2" s="34"/>
      <c r="FA2" s="34"/>
      <c r="FB2" s="34"/>
      <c r="FC2" s="34"/>
      <c r="FD2" s="34"/>
      <c r="FE2" s="34"/>
      <c r="FF2" s="34"/>
      <c r="FG2" s="34"/>
      <c r="FH2" s="34"/>
      <c r="FI2" s="34"/>
      <c r="FJ2" s="34"/>
      <c r="FK2" s="34"/>
      <c r="FL2" s="34"/>
      <c r="FM2" s="34"/>
      <c r="FN2" s="34"/>
      <c r="FO2" s="34"/>
      <c r="FP2" s="34"/>
      <c r="FQ2" s="34"/>
      <c r="FR2" s="34"/>
      <c r="FS2" s="34"/>
      <c r="FT2" s="34"/>
      <c r="FU2" s="34"/>
      <c r="FV2" s="34"/>
      <c r="FW2" s="34"/>
      <c r="FX2" s="34"/>
      <c r="FY2" s="34"/>
      <c r="FZ2" s="34"/>
      <c r="GA2" s="34"/>
      <c r="GB2" s="34"/>
      <c r="GC2" s="34"/>
      <c r="GD2" s="34"/>
      <c r="GE2" s="34"/>
      <c r="GF2" s="34"/>
      <c r="GG2" s="34"/>
      <c r="GH2" s="34"/>
      <c r="GI2" s="34"/>
      <c r="GJ2" s="34"/>
      <c r="GK2" s="34"/>
      <c r="GL2" s="34"/>
      <c r="GM2" s="34"/>
      <c r="GN2" s="34"/>
      <c r="GO2" s="34"/>
      <c r="GP2" s="34"/>
      <c r="GQ2" s="34"/>
      <c r="GR2" s="34"/>
      <c r="GS2" s="34"/>
      <c r="GT2" s="34"/>
      <c r="GU2" s="34"/>
      <c r="GV2" s="34"/>
      <c r="GW2" s="34"/>
      <c r="GX2" s="34"/>
      <c r="GY2" s="34"/>
      <c r="GZ2" s="34"/>
      <c r="HA2" s="34"/>
      <c r="HB2" s="34"/>
      <c r="HC2" s="34"/>
      <c r="HD2" s="34"/>
      <c r="HE2" s="34"/>
      <c r="HF2" s="34"/>
      <c r="HG2" s="34"/>
      <c r="HH2" s="34"/>
      <c r="HI2" s="34"/>
      <c r="HJ2" s="34"/>
      <c r="HK2" s="34"/>
      <c r="HL2" s="34"/>
      <c r="HM2" s="34"/>
      <c r="HN2" s="34"/>
      <c r="HO2" s="34"/>
      <c r="HP2" s="34"/>
      <c r="HQ2" s="34"/>
      <c r="HR2" s="34"/>
      <c r="HS2" s="34"/>
      <c r="HT2" s="34"/>
      <c r="HU2" s="34"/>
      <c r="HV2" s="34"/>
      <c r="HW2" s="34"/>
      <c r="HX2" s="34"/>
      <c r="HY2" s="34"/>
      <c r="HZ2" s="34"/>
      <c r="IA2" s="34"/>
      <c r="IB2" s="34"/>
      <c r="IC2" s="34"/>
      <c r="ID2" s="34"/>
      <c r="IE2" s="34"/>
      <c r="IF2" s="34"/>
      <c r="IG2" s="34"/>
      <c r="IH2" s="34"/>
      <c r="II2" s="34"/>
      <c r="IJ2" s="34"/>
      <c r="IK2" s="34"/>
      <c r="IL2" s="34"/>
      <c r="IM2" s="34"/>
      <c r="IN2" s="34"/>
      <c r="IO2" s="34"/>
      <c r="IP2" s="34"/>
      <c r="IQ2" s="34"/>
      <c r="IR2" s="34"/>
      <c r="IS2" s="34"/>
      <c r="IT2" s="34"/>
    </row>
    <row r="4" spans="1:254" ht="13.5" thickBot="1"/>
    <row r="5" spans="1:254" s="103" customFormat="1" ht="16.5" thickBot="1">
      <c r="A5" s="1479" t="s">
        <v>9</v>
      </c>
      <c r="B5" s="1480"/>
      <c r="C5" s="1480"/>
      <c r="D5" s="1480"/>
      <c r="E5" s="1480"/>
      <c r="F5" s="1480"/>
      <c r="G5" s="1480"/>
      <c r="H5" s="1480"/>
      <c r="I5" s="1480"/>
      <c r="J5" s="1480"/>
      <c r="K5" s="1481"/>
      <c r="L5" s="3"/>
      <c r="M5" s="3"/>
      <c r="N5" s="3"/>
      <c r="O5" s="3"/>
      <c r="P5" s="3"/>
      <c r="Q5" s="3"/>
      <c r="R5" s="3"/>
    </row>
    <row r="6" spans="1:254" s="103" customFormat="1" ht="13.5" thickBot="1">
      <c r="A6" s="117"/>
      <c r="B6" s="117"/>
      <c r="H6" s="106"/>
      <c r="I6" s="183"/>
    </row>
    <row r="7" spans="1:254" s="6" customFormat="1" ht="36" customHeight="1">
      <c r="A7" s="7"/>
      <c r="B7" s="9" t="s">
        <v>58</v>
      </c>
      <c r="C7" s="8" t="s">
        <v>59</v>
      </c>
      <c r="D7" s="8" t="s">
        <v>3</v>
      </c>
      <c r="E7" s="8" t="s">
        <v>60</v>
      </c>
      <c r="F7" s="8" t="s">
        <v>61</v>
      </c>
      <c r="G7" s="8" t="s">
        <v>2</v>
      </c>
      <c r="H7" s="8" t="s">
        <v>62</v>
      </c>
      <c r="I7" s="16" t="s">
        <v>4</v>
      </c>
      <c r="J7" s="144" t="s">
        <v>63</v>
      </c>
      <c r="K7" s="12" t="s">
        <v>64</v>
      </c>
    </row>
    <row r="8" spans="1:254" s="6" customFormat="1" ht="15">
      <c r="A8" s="307"/>
      <c r="B8" s="307"/>
      <c r="C8" s="310"/>
      <c r="D8" s="310"/>
      <c r="E8" s="309"/>
      <c r="F8" s="310"/>
      <c r="G8" s="310"/>
      <c r="H8" s="285"/>
      <c r="I8" s="310"/>
      <c r="J8" s="318"/>
      <c r="K8" s="318"/>
    </row>
    <row r="9" spans="1:254" s="6" customFormat="1" ht="15">
      <c r="A9" s="302"/>
      <c r="B9" s="302"/>
      <c r="C9" s="303"/>
      <c r="D9" s="304"/>
      <c r="E9" s="305"/>
      <c r="F9" s="303"/>
      <c r="G9" s="303"/>
      <c r="H9" s="305"/>
      <c r="I9" s="303"/>
      <c r="J9" s="306"/>
      <c r="K9" s="305"/>
    </row>
    <row r="10" spans="1:254" s="6" customFormat="1" ht="15">
      <c r="A10" s="302"/>
      <c r="B10" s="302"/>
      <c r="C10" s="303"/>
      <c r="D10" s="304"/>
      <c r="E10" s="305"/>
      <c r="F10" s="303"/>
      <c r="G10" s="303"/>
      <c r="H10" s="305"/>
      <c r="I10" s="303"/>
      <c r="J10" s="306"/>
      <c r="K10" s="305"/>
    </row>
    <row r="11" spans="1:254" s="6" customFormat="1" ht="15">
      <c r="A11" s="307"/>
      <c r="B11" s="308"/>
      <c r="C11" s="304"/>
      <c r="D11" s="304"/>
      <c r="E11" s="309"/>
      <c r="F11" s="310"/>
      <c r="G11" s="310"/>
      <c r="H11" s="285"/>
      <c r="I11" s="310"/>
      <c r="J11" s="311"/>
      <c r="K11" s="309"/>
    </row>
    <row r="12" spans="1:254" s="6" customFormat="1" ht="15">
      <c r="A12" s="307"/>
      <c r="B12" s="312"/>
      <c r="C12" s="304"/>
      <c r="D12" s="304"/>
      <c r="E12" s="309"/>
      <c r="F12" s="310"/>
      <c r="G12" s="310"/>
      <c r="H12" s="285"/>
      <c r="I12" s="310"/>
      <c r="J12" s="311"/>
      <c r="K12" s="309"/>
    </row>
    <row r="13" spans="1:254" ht="17.25" customHeight="1">
      <c r="J13" s="143">
        <f>SUM(J8:J12)</f>
        <v>0</v>
      </c>
      <c r="K13" s="143">
        <f>SUM(K8:K12)</f>
        <v>0</v>
      </c>
    </row>
    <row r="14" spans="1:254" s="103" customFormat="1" ht="17.25" customHeight="1">
      <c r="A14" s="117"/>
      <c r="B14" s="117"/>
      <c r="H14" s="107"/>
      <c r="I14" s="183"/>
      <c r="M14" s="202"/>
      <c r="N14" s="107"/>
      <c r="O14" s="107"/>
      <c r="P14" s="206"/>
      <c r="Q14" s="145"/>
      <c r="R14" s="145"/>
      <c r="S14" s="145"/>
      <c r="T14" s="145"/>
    </row>
    <row r="15" spans="1:254">
      <c r="B15" s="20" t="s">
        <v>10</v>
      </c>
      <c r="C15" s="103"/>
      <c r="D15" s="21"/>
      <c r="E15" s="20" t="s">
        <v>11</v>
      </c>
      <c r="F15" s="103"/>
      <c r="G15" s="106"/>
      <c r="H15" s="103" t="s">
        <v>12</v>
      </c>
      <c r="I15" s="121"/>
      <c r="J15" s="4"/>
    </row>
    <row r="16" spans="1:254" s="102" customFormat="1">
      <c r="A16" s="20"/>
      <c r="B16" s="23" t="s">
        <v>13</v>
      </c>
      <c r="C16" s="103"/>
      <c r="D16" s="24"/>
      <c r="E16" s="23" t="s">
        <v>14</v>
      </c>
      <c r="F16" s="103"/>
      <c r="G16" s="106"/>
      <c r="H16" s="1" t="s">
        <v>15</v>
      </c>
      <c r="I16" s="121"/>
      <c r="J16" s="124"/>
      <c r="K16" s="202"/>
      <c r="M16" s="165"/>
      <c r="N16" s="113"/>
      <c r="O16" s="113"/>
      <c r="Q16" s="20"/>
      <c r="R16" s="21"/>
      <c r="S16" s="22"/>
      <c r="T16" s="20"/>
      <c r="U16" s="20"/>
      <c r="V16" s="20"/>
      <c r="W16" s="20"/>
      <c r="X16" s="20"/>
      <c r="Y16" s="20"/>
      <c r="Z16" s="20"/>
      <c r="AA16" s="20"/>
      <c r="AB16" s="20"/>
      <c r="AC16" s="20"/>
      <c r="AD16" s="20"/>
      <c r="AE16" s="20"/>
      <c r="AF16" s="20"/>
      <c r="AG16" s="20"/>
      <c r="AH16" s="20"/>
      <c r="AI16" s="20"/>
      <c r="AJ16" s="20"/>
      <c r="AK16" s="20"/>
      <c r="AL16" s="20"/>
      <c r="AM16" s="20"/>
      <c r="AN16" s="20"/>
      <c r="AO16" s="20"/>
      <c r="AP16" s="20"/>
      <c r="AQ16" s="20"/>
      <c r="AR16" s="20"/>
      <c r="AS16" s="20"/>
      <c r="AT16" s="20"/>
      <c r="AU16" s="20"/>
      <c r="AV16" s="20"/>
      <c r="AW16" s="20"/>
      <c r="AX16" s="20"/>
    </row>
    <row r="17" spans="1:50" s="126" customFormat="1">
      <c r="A17" s="23"/>
      <c r="B17" s="20" t="e">
        <f>+'DISPONIBLE Bo'!#REF!</f>
        <v>#REF!</v>
      </c>
      <c r="C17" s="103"/>
      <c r="D17" s="21"/>
      <c r="E17" s="21" t="e">
        <f>+'DISPONIBLE Bo'!#REF!</f>
        <v>#REF!</v>
      </c>
      <c r="F17" s="103"/>
      <c r="G17" s="106"/>
      <c r="H17" s="103">
        <f>+'DISPONIBLE Bo'!F44</f>
        <v>0</v>
      </c>
      <c r="I17" s="21"/>
      <c r="J17" s="191"/>
      <c r="K17" s="33"/>
      <c r="M17" s="23"/>
      <c r="N17" s="164"/>
      <c r="O17" s="164"/>
      <c r="Q17" s="23"/>
      <c r="R17" s="127"/>
      <c r="S17" s="128"/>
      <c r="T17" s="23"/>
      <c r="U17" s="23"/>
      <c r="V17" s="23"/>
      <c r="W17" s="23"/>
      <c r="X17" s="23"/>
      <c r="Y17" s="23"/>
      <c r="Z17" s="23"/>
      <c r="AA17" s="23"/>
      <c r="AB17" s="23"/>
      <c r="AC17" s="23"/>
      <c r="AD17" s="23"/>
      <c r="AE17" s="23"/>
      <c r="AF17" s="23"/>
      <c r="AG17" s="23"/>
      <c r="AH17" s="23"/>
      <c r="AI17" s="23"/>
      <c r="AJ17" s="23"/>
      <c r="AK17" s="23"/>
      <c r="AL17" s="23"/>
      <c r="AM17" s="23"/>
      <c r="AN17" s="23"/>
      <c r="AO17" s="23"/>
      <c r="AP17" s="23"/>
      <c r="AQ17" s="23"/>
      <c r="AR17" s="23"/>
      <c r="AS17" s="23"/>
      <c r="AT17" s="23"/>
      <c r="AU17" s="23"/>
      <c r="AV17" s="23"/>
      <c r="AW17" s="23"/>
      <c r="AX17" s="23"/>
    </row>
    <row r="18" spans="1:50" s="102" customFormat="1">
      <c r="A18" s="20"/>
      <c r="B18" s="57" t="e">
        <f>+'DISPONIBLE Bo'!#REF!</f>
        <v>#REF!</v>
      </c>
      <c r="C18" s="103"/>
      <c r="D18" s="148"/>
      <c r="E18" s="148" t="e">
        <f>+'DISPONIBLE Bo'!#REF!</f>
        <v>#REF!</v>
      </c>
      <c r="F18" s="103"/>
      <c r="G18" s="106"/>
      <c r="H18" s="103">
        <f>+'DISPONIBLE Bo'!F47</f>
        <v>0</v>
      </c>
      <c r="I18" s="21"/>
      <c r="J18" s="124"/>
      <c r="K18" s="202"/>
      <c r="M18" s="20"/>
      <c r="N18" s="113"/>
      <c r="O18" s="113"/>
      <c r="Q18" s="20"/>
      <c r="R18" s="21"/>
      <c r="S18" s="22"/>
      <c r="T18" s="20"/>
      <c r="U18" s="20"/>
      <c r="V18" s="20"/>
      <c r="W18" s="20"/>
      <c r="X18" s="20"/>
      <c r="Y18" s="20"/>
      <c r="Z18" s="20"/>
      <c r="AA18" s="20"/>
      <c r="AB18" s="20"/>
      <c r="AC18" s="20"/>
      <c r="AD18" s="20"/>
      <c r="AE18" s="20"/>
      <c r="AF18" s="20"/>
      <c r="AG18" s="20"/>
      <c r="AH18" s="20"/>
      <c r="AI18" s="20"/>
      <c r="AJ18" s="20"/>
      <c r="AK18" s="20"/>
      <c r="AL18" s="20"/>
      <c r="AM18" s="20"/>
      <c r="AN18" s="20"/>
      <c r="AO18" s="20"/>
      <c r="AP18" s="20"/>
      <c r="AQ18" s="20"/>
      <c r="AR18" s="20"/>
      <c r="AS18" s="20"/>
      <c r="AT18" s="20"/>
      <c r="AU18" s="20"/>
      <c r="AV18" s="20"/>
      <c r="AW18" s="20"/>
      <c r="AX18" s="20"/>
    </row>
    <row r="19" spans="1:50" s="102" customFormat="1">
      <c r="A19" s="20"/>
      <c r="B19" s="20"/>
      <c r="C19" s="20"/>
      <c r="D19" s="148"/>
      <c r="E19" s="21">
        <f>+'DISPONIBLE Bo'!C48</f>
        <v>0</v>
      </c>
      <c r="F19" s="103"/>
      <c r="G19" s="106"/>
      <c r="H19" s="103">
        <f>+'DISPONIBLE Bo'!F48</f>
        <v>0</v>
      </c>
      <c r="I19" s="21"/>
      <c r="J19" s="124"/>
      <c r="K19" s="202"/>
      <c r="M19" s="20"/>
      <c r="N19" s="113"/>
      <c r="O19" s="113"/>
      <c r="Q19" s="20"/>
      <c r="R19" s="21"/>
      <c r="S19" s="22"/>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row>
    <row r="20" spans="1:50" s="102" customFormat="1" ht="15">
      <c r="A20" s="20"/>
      <c r="B20" s="196"/>
      <c r="C20" s="20"/>
      <c r="D20" s="20"/>
      <c r="E20" s="20"/>
      <c r="F20" s="20"/>
      <c r="G20" s="103"/>
      <c r="H20" s="21"/>
      <c r="I20" s="20"/>
      <c r="J20" s="124"/>
      <c r="K20" s="125"/>
      <c r="M20" s="20"/>
      <c r="N20" s="113"/>
      <c r="O20" s="113"/>
      <c r="Q20" s="20"/>
      <c r="R20" s="21"/>
      <c r="S20" s="22"/>
      <c r="T20" s="20"/>
      <c r="U20" s="20"/>
      <c r="V20" s="20"/>
      <c r="W20" s="20"/>
      <c r="X20" s="20"/>
      <c r="Y20" s="20"/>
      <c r="Z20" s="20"/>
      <c r="AA20" s="20"/>
      <c r="AB20" s="20"/>
      <c r="AC20" s="20"/>
      <c r="AD20" s="20"/>
      <c r="AE20" s="20"/>
      <c r="AF20" s="20"/>
      <c r="AG20" s="20"/>
      <c r="AH20" s="20"/>
      <c r="AI20" s="20"/>
      <c r="AJ20" s="20"/>
      <c r="AK20" s="20"/>
      <c r="AL20" s="20"/>
      <c r="AM20" s="20"/>
      <c r="AN20" s="20"/>
      <c r="AO20" s="20"/>
      <c r="AP20" s="20"/>
      <c r="AQ20" s="20"/>
      <c r="AR20" s="20"/>
      <c r="AS20" s="20"/>
      <c r="AT20" s="20"/>
      <c r="AU20" s="20"/>
      <c r="AV20" s="20"/>
      <c r="AW20" s="20"/>
      <c r="AX20" s="20"/>
    </row>
    <row r="21" spans="1:50" s="102" customFormat="1">
      <c r="A21" s="20"/>
      <c r="B21" s="20"/>
      <c r="C21" s="60"/>
      <c r="D21" s="20"/>
      <c r="E21" s="20"/>
      <c r="F21" s="20"/>
      <c r="G21" s="113"/>
      <c r="H21" s="20"/>
      <c r="I21" s="20"/>
      <c r="J21" s="124"/>
      <c r="K21" s="125"/>
      <c r="M21" s="20"/>
      <c r="N21" s="113"/>
      <c r="O21" s="113"/>
      <c r="Q21" s="20"/>
      <c r="R21" s="21"/>
      <c r="S21" s="22"/>
      <c r="T21" s="20"/>
      <c r="U21" s="20"/>
      <c r="V21" s="20"/>
      <c r="W21" s="20"/>
      <c r="X21" s="20"/>
      <c r="Y21" s="20"/>
      <c r="Z21" s="20"/>
      <c r="AA21" s="20"/>
      <c r="AB21" s="20"/>
      <c r="AC21" s="20"/>
      <c r="AD21" s="20"/>
      <c r="AE21" s="20"/>
      <c r="AF21" s="20"/>
      <c r="AG21" s="20"/>
      <c r="AH21" s="20"/>
      <c r="AI21" s="20"/>
      <c r="AJ21" s="20"/>
      <c r="AK21" s="20"/>
      <c r="AL21" s="20"/>
      <c r="AM21" s="20"/>
      <c r="AN21" s="20"/>
      <c r="AO21" s="20"/>
      <c r="AP21" s="20"/>
      <c r="AQ21" s="20"/>
      <c r="AR21" s="20"/>
      <c r="AS21" s="20"/>
      <c r="AT21" s="20"/>
      <c r="AU21" s="20"/>
      <c r="AV21" s="20"/>
      <c r="AW21" s="20"/>
      <c r="AX21" s="20"/>
    </row>
  </sheetData>
  <mergeCells count="3">
    <mergeCell ref="A1:K1"/>
    <mergeCell ref="A2:K2"/>
    <mergeCell ref="A5:K5"/>
  </mergeCells>
  <phoneticPr fontId="0" type="noConversion"/>
  <pageMargins left="0.75" right="0.75" top="1" bottom="1" header="0" footer="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27</vt:i4>
      </vt:variant>
      <vt:variant>
        <vt:lpstr>Rangos con nombre</vt:lpstr>
      </vt:variant>
      <vt:variant>
        <vt:i4>28</vt:i4>
      </vt:variant>
    </vt:vector>
  </HeadingPairs>
  <TitlesOfParts>
    <vt:vector size="55" baseType="lpstr">
      <vt:lpstr>DISPONIBLE Bo</vt:lpstr>
      <vt:lpstr>ANTICIPOS </vt:lpstr>
      <vt:lpstr>Hoja1</vt:lpstr>
      <vt:lpstr>CLIENTES Bo</vt:lpstr>
      <vt:lpstr>INVENTARIO Bo</vt:lpstr>
      <vt:lpstr>ANTICIPO DE IMPUESTOS Bo</vt:lpstr>
      <vt:lpstr>OTROS ACTIVOS NO FINAN</vt:lpstr>
      <vt:lpstr>OTROS ACTIVOS</vt:lpstr>
      <vt:lpstr>ACTIVOS NO CORRIENTES Bo. (1)</vt:lpstr>
      <vt:lpstr>ACTIVOS NO CORRIENTES Bo. (2)</vt:lpstr>
      <vt:lpstr>MAYOR 90 DIAS</vt:lpstr>
      <vt:lpstr>PROVEEDORES Bo.</vt:lpstr>
      <vt:lpstr>COSTOS Y GASTOS POR PAGAR B</vt:lpstr>
      <vt:lpstr>OBLIG FINAN</vt:lpstr>
      <vt:lpstr> IMPUESTOS X PAGAR Bo.</vt:lpstr>
      <vt:lpstr>APORTES Bo </vt:lpstr>
      <vt:lpstr>OBLIG LAB Bo.</vt:lpstr>
      <vt:lpstr>OTROS PASIVOS Bo </vt:lpstr>
      <vt:lpstr>ANTICIPOS RECIBIDOS</vt:lpstr>
      <vt:lpstr>IMPUESTOS RTE FTE</vt:lpstr>
      <vt:lpstr>OBLIGACIONES LABORALES</vt:lpstr>
      <vt:lpstr>PARTICULARES</vt:lpstr>
      <vt:lpstr>SALARIOS</vt:lpstr>
      <vt:lpstr>OBLIGACIONES &gt; 90 DIAS</vt:lpstr>
      <vt:lpstr>CAPITAL Bo.</vt:lpstr>
      <vt:lpstr>CONTRATOS LABORALES</vt:lpstr>
      <vt:lpstr>PROCESOS JUDICIALES EN CONTRA</vt:lpstr>
      <vt:lpstr>' IMPUESTOS X PAGAR Bo.'!Área_de_impresión</vt:lpstr>
      <vt:lpstr>'ACTIVOS NO CORRIENTES Bo. (1)'!Área_de_impresión</vt:lpstr>
      <vt:lpstr>'ACTIVOS NO CORRIENTES Bo. (2)'!Área_de_impresión</vt:lpstr>
      <vt:lpstr>'ANTICIPO DE IMPUESTOS Bo'!Área_de_impresión</vt:lpstr>
      <vt:lpstr>'APORTES Bo '!Área_de_impresión</vt:lpstr>
      <vt:lpstr>'CAPITAL Bo.'!Área_de_impresión</vt:lpstr>
      <vt:lpstr>'CLIENTES Bo'!Área_de_impresión</vt:lpstr>
      <vt:lpstr>'COSTOS Y GASTOS POR PAGAR B'!Área_de_impresión</vt:lpstr>
      <vt:lpstr>'DISPONIBLE Bo'!Área_de_impresión</vt:lpstr>
      <vt:lpstr>'INVENTARIO Bo'!Área_de_impresión</vt:lpstr>
      <vt:lpstr>'OBLIG FINAN'!Área_de_impresión</vt:lpstr>
      <vt:lpstr>'OBLIG LAB Bo.'!Área_de_impresión</vt:lpstr>
      <vt:lpstr>'OBLIGACIONES &gt; 90 DIAS'!Área_de_impresión</vt:lpstr>
      <vt:lpstr>'OTROS ACTIVOS'!Área_de_impresión</vt:lpstr>
      <vt:lpstr>'OTROS ACTIVOS NO FINAN'!Área_de_impresión</vt:lpstr>
      <vt:lpstr>'OTROS PASIVOS Bo '!Área_de_impresión</vt:lpstr>
      <vt:lpstr>'PROVEEDORES Bo.'!Área_de_impresión</vt:lpstr>
      <vt:lpstr>'ACTIVOS NO CORRIENTES Bo. (1)'!Títulos_a_imprimir</vt:lpstr>
      <vt:lpstr>'ACTIVOS NO CORRIENTES Bo. (2)'!Títulos_a_imprimir</vt:lpstr>
      <vt:lpstr>'ANTICIPO DE IMPUESTOS Bo'!Títulos_a_imprimir</vt:lpstr>
      <vt:lpstr>'APORTES Bo '!Títulos_a_imprimir</vt:lpstr>
      <vt:lpstr>'CLIENTES Bo'!Títulos_a_imprimir</vt:lpstr>
      <vt:lpstr>'COSTOS Y GASTOS POR PAGAR B'!Títulos_a_imprimir</vt:lpstr>
      <vt:lpstr>'OBLIG FINAN'!Títulos_a_imprimir</vt:lpstr>
      <vt:lpstr>'OBLIG LAB Bo.'!Títulos_a_imprimir</vt:lpstr>
      <vt:lpstr>'OBLIGACIONES &gt; 90 DIAS'!Títulos_a_imprimir</vt:lpstr>
      <vt:lpstr>'OTROS ACTIVOS NO FINAN'!Títulos_a_imprimir</vt:lpstr>
      <vt:lpstr>'PROVEEDORES Bo.'!Títulos_a_imprimir</vt:lpstr>
    </vt:vector>
  </TitlesOfParts>
  <Company>3G</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MANUEL</dc:creator>
  <cp:lastModifiedBy>Usuario de Windows</cp:lastModifiedBy>
  <cp:lastPrinted>2024-09-28T23:57:12Z</cp:lastPrinted>
  <dcterms:created xsi:type="dcterms:W3CDTF">2012-11-19T21:45:56Z</dcterms:created>
  <dcterms:modified xsi:type="dcterms:W3CDTF">2026-04-28T17:45:36Z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_NewReviewCycle">
    <vt:lpwstr/>
  </property>
</Properties>
</file>